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60" windowHeight="768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<sst xmlns="http://schemas.openxmlformats.org/spreadsheetml/2006/main" count="4942" uniqueCount="1628">
  <si>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</si>
  <si>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</si>
  <si>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</si>
  <si>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</si>
  <si>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</si>
  <si>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</si>
  <si>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</si>
  <si>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</si>
  <si>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</si>
  <si>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</si>
  <si>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</si>
  <si>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</si>
  <si>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</si>
  <si>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</si>
  <si>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</si>
  <si>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</si>
  <si>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</si>
  <si>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</si>
  <si>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</si>
  <si>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</si>
  <si>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</si>
  <si>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</si>
  <si>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</si>
  <si>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</si>
  <si>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</si>
  <si>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</si>
  <si>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</si>
  <si>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</si>
  <si>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</si>
  <si>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</si>
  <si>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</si>
  <si>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</si>
  <si>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</si>
  <si>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</si>
  <si>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</si>
  <si>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</si>
  <si>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</si>
  <si>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</si>
  <si>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</si>
  <si>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</si>
  <si>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</si>
  <si>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</si>
  <si>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</si>
  <si>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</si>
  <si>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</si>
  <si>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</si>
  <si>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</si>
  <si>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</si>
  <si>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</si>
  <si>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</si>
  <si>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</si>
  <si>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</si>
  <si>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</si>
  <si>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</si>
  <si>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</si>
  <si>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</si>
  <si>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</si>
  <si>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</si>
  <si>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</si>
  <si>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</si>
  <si>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</si>
  <si>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</si>
  <si>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</si>
  <si>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</si>
  <si>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</si>
  <si>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</si>
  <si>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</si>
  <si>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</si>
  <si>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</si>
  <si>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</si>
  <si>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</si>
  <si>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</si>
  <si>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</si>
  <si>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</si>
  <si>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</si>
  <si>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</si>
  <si>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</si>
  <si>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</si>
  <si>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</si>
  <si>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</si>
  <si>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</si>
  <si>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</si>
  <si>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</si>
  <si>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</si>
  <si>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</si>
  <si>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</si>
  <si>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</si>
  <si>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</si>
  <si>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</si>
  <si>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</si>
  <si>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</si>
  <si>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</si>
  <si>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</si>
  <si>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</si>
  <si>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</si>
  <si>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</si>
  <si>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</si>
  <si>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</si>
  <si>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</si>
  <si>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</si>
  <si>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</si>
  <si>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</si>
  <si>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</si>
  <si>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</si>
  <si>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</si>
  <si>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</si>
  <si>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</si>
  <si>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</si>
  <si>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</si>
  <si>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</si>
  <si>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</si>
  <si>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</si>
  <si>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</si>
  <si>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</si>
  <si>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</si>
  <si>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</si>
  <si>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</si>
  <si>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</si>
  <si>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</si>
  <si>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</si>
  <si>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</si>
  <si>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</si>
  <si>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</si>
  <si>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</si>
  <si>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</si>
  <si>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</si>
  <si>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</si>
  <si>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</si>
  <si>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</si>
  <si>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</si>
  <si>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</si>
  <si>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</si>
  <si>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</si>
  <si>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</si>
  <si>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</si>
  <si>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</si>
  <si>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</si>
  <si>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</si>
  <si>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</si>
  <si>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</si>
  <si>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</si>
  <si>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</si>
  <si>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</si>
  <si>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</si>
  <si>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</si>
  <si>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</si>
  <si>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</si>
  <si>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</si>
  <si>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</si>
  <si>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</si>
  <si>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</si>
  <si>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</si>
  <si>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</si>
  <si>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</si>
  <si>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</si>
  <si>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</si>
  <si>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</si>
  <si>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</si>
  <si>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</si>
  <si>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</si>
  <si>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</si>
  <si>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</si>
  <si>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</si>
  <si>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</si>
  <si>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</si>
  <si>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</si>
  <si>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</si>
  <si>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</si>
  <si>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</si>
  <si>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</si>
  <si>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</si>
  <si>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</si>
  <si>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</si>
  <si>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</si>
  <si>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</si>
  <si>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</si>
  <si>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</si>
  <si>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</si>
  <si>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</si>
  <si>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</si>
  <si>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</si>
  <si>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</si>
  <si>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</si>
  <si>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</si>
  <si>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</si>
  <si>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</si>
  <si>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</si>
  <si>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</si>
  <si>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</si>
  <si>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</si>
  <si>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</si>
  <si>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</si>
  <si>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</si>
  <si>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</si>
  <si>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</si>
  <si>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</si>
  <si>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</si>
  <si>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</si>
  <si>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</si>
  <si>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</si>
  <si>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</si>
  <si>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</si>
  <si>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</si>
  <si>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</si>
  <si>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</si>
  <si>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</si>
  <si>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</si>
  <si>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</si>
  <si>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</si>
  <si>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</si>
  <si>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</si>
  <si>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</si>
  <si>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</si>
  <si>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</si>
  <si>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</si>
  <si>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</si>
  <si>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</si>
  <si>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</si>
  <si>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</si>
  <si>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</si>
  <si>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</si>
  <si>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</si>
  <si>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</si>
  <si>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</si>
  <si>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</si>
  <si>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</si>
  <si>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</si>
  <si>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</si>
  <si>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</si>
  <si>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</si>
  <si>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</si>
  <si>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</si>
  <si>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</si>
  <si>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</si>
  <si>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</si>
  <si>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</si>
  <si>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</si>
  <si>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</si>
  <si>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</si>
  <si>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</si>
  <si>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</si>
  <si>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</si>
  <si>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</si>
  <si>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</si>
  <si>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</si>
  <si>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</si>
  <si>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</si>
  <si>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</si>
  <si>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</si>
  <si>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</si>
  <si>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</si>
  <si>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</si>
  <si>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</si>
  <si>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</si>
  <si>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</si>
  <si>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</si>
  <si>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</si>
  <si>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</si>
  <si>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</si>
  <si>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</si>
  <si>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</si>
  <si>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</si>
  <si>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</si>
  <si>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</si>
  <si>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</si>
  <si>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</si>
  <si>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</si>
  <si>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</si>
  <si>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</si>
  <si>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</si>
  <si>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</si>
  <si>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</si>
  <si>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</si>
  <si>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</si>
  <si>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</si>
  <si>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</si>
  <si>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</si>
  <si>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</si>
  <si>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</si>
  <si>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</si>
  <si>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</si>
  <si>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</si>
  <si>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</si>
  <si>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</si>
  <si>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</si>
  <si>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</si>
  <si>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</si>
  <si>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</si>
  <si>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</si>
  <si>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</si>
  <si>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</si>
  <si>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</si>
  <si>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</si>
  <si>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</si>
  <si>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</si>
  <si>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</si>
  <si>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</si>
  <si>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</si>
  <si>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</si>
  <si>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</si>
  <si>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</si>
  <si>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</si>
  <si>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</si>
  <si>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</si>
  <si>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</si>
  <si>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</si>
  <si>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</si>
  <si>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</si>
  <si>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</si>
  <si>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</si>
  <si>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</si>
  <si>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</si>
  <si>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</si>
  <si>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</si>
  <si>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</si>
  <si>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</si>
  <si>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</si>
  <si>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</si>
  <si>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</si>
  <si>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</si>
  <si>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</si>
  <si>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</si>
  <si>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</si>
  <si>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</si>
  <si>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</si>
  <si>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</si>
  <si>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</si>
  <si>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</si>
  <si>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</si>
  <si>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</si>
  <si>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</si>
  <si>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</si>
  <si>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</si>
  <si>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</si>
  <si>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</si>
  <si>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</si>
  <si>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</si>
  <si>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</si>
  <si>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</si>
  <si>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</si>
  <si>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</si>
  <si>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</si>
  <si>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</si>
  <si>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</si>
  <si>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</si>
  <si>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</si>
  <si>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</si>
  <si>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</si>
  <si>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</si>
  <si>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</si>
  <si>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</si>
  <si>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</si>
  <si>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</si>
  <si>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</si>
  <si>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</si>
  <si>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</si>
  <si>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</si>
  <si>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</si>
  <si>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</si>
  <si>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</si>
  <si>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</si>
  <si>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</si>
  <si>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</si>
  <si>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</si>
  <si>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</si>
  <si>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</si>
  <si>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</si>
  <si>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</si>
  <si>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</si>
  <si>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</si>
  <si>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</si>
  <si>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</si>
  <si>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</si>
  <si>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</si>
  <si>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</si>
  <si>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</si>
  <si>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</si>
  <si>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</si>
  <si>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</si>
  <si>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</si>
  <si>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</si>
  <si>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</si>
  <si>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</si>
  <si>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</si>
  <si>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</si>
  <si>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</si>
  <si>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</si>
  <si>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</si>
  <si>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</si>
  <si>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</si>
  <si>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</si>
  <si>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</si>
  <si>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</si>
  <si>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</si>
  <si>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</si>
  <si>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</si>
  <si>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</si>
  <si>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</si>
  <si>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</si>
  <si>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</si>
  <si>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</si>
  <si>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</si>
  <si>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</si>
  <si>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</si>
  <si>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</si>
  <si>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</si>
  <si>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</si>
  <si>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</si>
  <si>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</si>
  <si>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</si>
  <si>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</si>
  <si>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</si>
  <si>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</si>
  <si>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</si>
  <si>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</si>
  <si>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</si>
  <si>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</si>
  <si>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</si>
  <si>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</si>
  <si>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</si>
  <si>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</si>
  <si>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</si>
  <si>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</si>
  <si>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</si>
  <si>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</si>
  <si>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</si>
  <si>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</si>
  <si>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</si>
  <si>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</si>
  <si>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</si>
  <si>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</si>
  <si>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</si>
  <si>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</si>
  <si>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</si>
  <si>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</si>
  <si>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</si>
  <si>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</si>
  <si>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</si>
  <si>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</si>
  <si>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</si>
  <si>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</si>
  <si>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</si>
  <si>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</si>
  <si>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</si>
  <si>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</si>
  <si>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</si>
  <si>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</si>
  <si>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</si>
  <si>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</si>
  <si>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</si>
  <si>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</si>
  <si>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</si>
  <si>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</si>
  <si>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</si>
  <si>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</si>
  <si>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</si>
  <si>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</si>
  <si>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</si>
  <si>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</si>
  <si>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</si>
  <si>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</si>
  <si>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</si>
  <si>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</si>
  <si>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</si>
  <si>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</si>
  <si>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</si>
  <si>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</si>
  <si>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</si>
  <si>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</si>
  <si>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</si>
  <si>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</si>
  <si>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</si>
  <si>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</si>
  <si>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</si>
  <si>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</si>
  <si>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</si>
  <si>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</si>
  <si>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</si>
  <si>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</si>
  <si>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</si>
  <si>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</si>
  <si>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</si>
  <si>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</si>
  <si>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</si>
  <si>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</si>
  <si>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</si>
  <si>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</si>
  <si>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</si>
  <si>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</si>
  <si>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</si>
  <si>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</si>
  <si>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</si>
  <si>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</si>
  <si>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</si>
  <si>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</si>
  <si>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</si>
  <si>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</si>
  <si>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</si>
  <si>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</si>
  <si>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</si>
  <si>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</si>
  <si>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</si>
  <si>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</si>
  <si>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</si>
  <si>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</si>
  <si>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</si>
  <si>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</si>
  <si>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</si>
  <si>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</si>
  <si>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</si>
  <si>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</si>
  <si>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</si>
  <si>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</si>
  <si>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</si>
  <si>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</si>
  <si>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</si>
  <si>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</si>
  <si>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</si>
  <si>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</si>
  <si>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</si>
  <si>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</si>
  <si>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</si>
  <si>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</si>
  <si>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</si>
  <si>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</si>
  <si>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</si>
  <si>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</si>
  <si>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</si>
  <si>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</si>
  <si>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</si>
  <si>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</si>
  <si>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</si>
  <si>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</si>
  <si>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</si>
  <si>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</si>
  <si>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</si>
  <si>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</si>
  <si>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</si>
  <si>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</si>
  <si>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</si>
  <si>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</si>
  <si>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</si>
  <si>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</si>
  <si>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</si>
  <si>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</si>
  <si>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</si>
  <si>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</si>
  <si>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</si>
  <si>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</si>
  <si>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</si>
  <si>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</si>
  <si>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</si>
  <si>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</si>
  <si>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</si>
  <si>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</si>
  <si>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</si>
  <si>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</si>
  <si>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</si>
  <si>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</si>
  <si>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</si>
  <si>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</si>
  <si>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</si>
  <si>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</si>
  <si>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</si>
  <si>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</si>
  <si>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</si>
  <si>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</si>
  <si>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</si>
  <si>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</si>
  <si>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</si>
  <si>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</si>
  <si>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</si>
  <si>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</si>
  <si>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</si>
  <si>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</si>
  <si>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</si>
  <si>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</si>
  <si>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</si>
  <si>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</si>
  <si>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</si>
  <si>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</si>
  <si>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</si>
  <si>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</si>
  <si>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</si>
  <si>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</si>
  <si>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</si>
  <si>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</si>
  <si>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</si>
  <si>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</si>
  <si>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</si>
  <si>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</si>
  <si>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</si>
  <si>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</si>
  <si>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</si>
  <si>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</si>
  <si>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</si>
  <si>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</si>
  <si>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</si>
  <si>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</si>
  <si>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</si>
  <si>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</si>
  <si>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</si>
  <si>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</si>
  <si>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</si>
  <si>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</si>
  <si>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</si>
  <si>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</si>
  <si>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</si>
  <si>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</si>
  <si>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</si>
  <si>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</si>
  <si>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</si>
  <si>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</si>
  <si>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</si>
  <si>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</si>
  <si>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</si>
  <si>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</si>
  <si>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</si>
  <si>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</si>
  <si>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</si>
  <si>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</si>
  <si>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</si>
  <si>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</si>
  <si>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</si>
  <si>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</si>
  <si>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</si>
  <si>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</si>
  <si>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</si>
  <si>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</si>
  <si>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</si>
  <si>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</si>
  <si>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</si>
  <si>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</si>
  <si>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</si>
  <si>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</si>
  <si>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</si>
  <si>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</si>
  <si>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</si>
  <si>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</si>
  <si>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</si>
  <si>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</si>
  <si>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</si>
  <si>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</si>
  <si>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</si>
  <si>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</si>
  <si>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</si>
  <si>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</si>
  <si>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</si>
  <si>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</si>
  <si>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</si>
  <si>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</si>
  <si>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</si>
  <si>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</si>
  <si>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</si>
  <si>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</si>
  <si>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</si>
  <si>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</si>
  <si>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</si>
  <si>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</si>
  <si>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</si>
  <si>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</si>
  <si>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</si>
  <si>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</si>
  <si>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</si>
  <si>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</si>
  <si>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</si>
  <si>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</si>
  <si>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</si>
  <si>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</si>
  <si>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</si>
  <si>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</si>
  <si>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</si>
  <si>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</si>
  <si>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</si>
  <si>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</si>
  <si>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</si>
  <si>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</si>
  <si>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</si>
  <si>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</si>
  <si>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</si>
  <si>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</si>
  <si>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</si>
  <si>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</si>
  <si>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</si>
  <si>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</si>
  <si>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</si>
  <si>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</si>
  <si>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</si>
  <si>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</si>
  <si>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</si>
  <si>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</si>
  <si>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</si>
  <si>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</si>
  <si>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</si>
  <si>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</si>
  <si>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</si>
  <si>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</si>
  <si>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</si>
  <si>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</si>
  <si>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</si>
  <si>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</si>
  <si>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</si>
  <si>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</si>
  <si>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</si>
  <si>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</si>
  <si>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</si>
  <si>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</si>
  <si>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</si>
  <si>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</si>
  <si>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</si>
  <si>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</si>
  <si>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</si>
  <si>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</si>
  <si>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</si>
  <si>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</si>
  <si>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</si>
  <si>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</si>
  <si>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</si>
  <si>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</si>
  <si>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</si>
  <si>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</si>
  <si>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</si>
  <si>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</si>
  <si>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</si>
  <si>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</si>
  <si>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</si>
  <si>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</si>
  <si>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</si>
  <si>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</si>
  <si>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</si>
  <si>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</si>
  <si>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</si>
  <si>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</si>
  <si>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</si>
  <si>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</si>
  <si>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</si>
  <si>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</si>
  <si>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</si>
  <si>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</si>
  <si>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</si>
  <si>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</si>
  <si>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</si>
  <si>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</si>
  <si>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</si>
  <si>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</si>
  <si>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</si>
  <si>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</si>
  <si>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</si>
  <si>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</si>
  <si>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</si>
  <si>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</si>
  <si>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</si>
  <si>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</si>
  <si>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</si>
  <si>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</si>
  <si>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</si>
  <si>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</si>
  <si>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</si>
  <si>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</si>
  <si>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</si>
  <si>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</si>
  <si>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</si>
  <si>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</si>
  <si>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</si>
  <si>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</si>
  <si>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</si>
  <si>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</si>
  <si>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</si>
  <si>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</si>
  <si>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</si>
  <si>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</si>
  <si>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</si>
  <si>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</si>
  <si>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</si>
  <si>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</si>
  <si>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</si>
  <si>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</si>
  <si>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</si>
  <si>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</si>
  <si>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</si>
  <si>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</si>
  <si>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</si>
  <si>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</si>
  <si>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</si>
  <si>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</si>
  <si>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</si>
  <si>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</si>
  <si>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</si>
  <si>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</si>
  <si>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</si>
  <si>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</si>
  <si>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</si>
  <si>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</si>
  <si>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</si>
  <si>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</si>
  <si>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</si>
  <si>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</si>
  <si>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</si>
  <si>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</si>
  <si>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</si>
  <si>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</si>
  <si>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</si>
  <si>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</si>
  <si>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</si>
  <si>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</si>
  <si>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</si>
  <si>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</si>
  <si>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</si>
  <si>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</si>
  <si>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</si>
  <si>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</si>
  <si>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</si>
  <si>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</si>
  <si>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</si>
  <si>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</si>
  <si>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</si>
  <si>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</si>
  <si>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</si>
  <si>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</si>
  <si>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</si>
  <si>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</si>
  <si>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</si>
  <si>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</si>
  <si>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</si>
  <si>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</si>
  <si>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</si>
  <si>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</si>
  <si>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</si>
  <si>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</si>
  <si>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</si>
  <si>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</si>
  <si>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</si>
  <si>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</si>
  <si>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</si>
  <si>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</si>
  <si>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</si>
  <si>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</si>
  <si>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</si>
  <si>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</si>
  <si>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</si>
  <si>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</si>
  <si>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</si>
  <si>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</si>
  <si>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</si>
  <si>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</si>
  <si>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</si>
  <si>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</si>
  <si>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</si>
  <si>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</si>
  <si>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</si>
  <si>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</si>
  <si>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</si>
  <si>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</si>
  <si>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</si>
  <si>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</si>
  <si>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</si>
  <si>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</si>
  <si>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</si>
  <si>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</si>
  <si>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</si>
  <si>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</si>
  <si>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</si>
  <si>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</si>
  <si>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</si>
  <si>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</si>
  <si>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</si>
  <si>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</si>
  <si>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</si>
  <si>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</si>
  <si>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</si>
  <si>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</si>
  <si>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</si>
  <si>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</si>
  <si>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</si>
  <si>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</si>
  <si>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</si>
  <si>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</si>
  <si>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</si>
  <si>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</si>
  <si>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</si>
  <si>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</si>
  <si>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</si>
  <si>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</si>
  <si>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</si>
  <si>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</si>
  <si>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</si>
  <si>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</si>
  <si>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</si>
  <si>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</si>
  <si>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</si>
  <si>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</si>
  <si>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</si>
  <si>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</si>
  <si>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</si>
  <si>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</si>
  <si>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</si>
  <si>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</si>
  <si>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</si>
  <si>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</si>
  <si>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</si>
  <si>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</si>
  <si>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</si>
  <si>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</si>
  <si>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</si>
  <si>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</si>
  <si>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</si>
  <si>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</si>
  <si>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</si>
  <si>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</si>
  <si>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</si>
  <si>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</si>
  <si>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</si>
  <si>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</si>
  <si>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</si>
  <si>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</si>
  <si>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</si>
  <si>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</si>
  <si>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</si>
  <si>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</si>
  <si>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</si>
  <si>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</si>
  <si>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</si>
  <si>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</si>
  <si>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</si>
  <si>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</si>
  <si>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</si>
  <si>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</si>
  <si>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</si>
  <si>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</si>
  <si>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</si>
  <si>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</si>
  <si>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</si>
  <si>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</si>
  <si>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</si>
  <si>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</si>
  <si>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</si>
  <si>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</si>
  <si>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</si>
  <si>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</si>
  <si>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</si>
  <si>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</si>
  <si>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</si>
  <si>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</si>
  <si>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</si>
  <si>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</si>
  <si>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</si>
  <si>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</si>
  <si>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</si>
  <si>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</si>
  <si>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</si>
  <si>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</si>
  <si>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</si>
  <si>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</si>
  <si>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</si>
  <si>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</si>
  <si>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</si>
  <si>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</si>
  <si>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</si>
  <si>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</si>
  <si>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</si>
  <si>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</si>
  <si>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</si>
  <si>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</si>
  <si>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</si>
  <si>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</si>
  <si>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</si>
  <si>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</si>
  <si>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</si>
  <si>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</si>
  <si>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</si>
  <si>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</si>
  <si>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</si>
  <si>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</si>
  <si>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</si>
  <si>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</si>
  <si>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</si>
  <si>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</si>
  <si>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</si>
  <si>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</si>
  <si>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</si>
  <si>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</si>
  <si>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</si>
  <si>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</si>
  <si>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</si>
  <si>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</si>
  <si>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</si>
  <si>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</si>
  <si>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</si>
  <si>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</si>
  <si>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</si>
  <si>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</si>
  <si>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</si>
  <si>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</si>
  <si>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</si>
  <si>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</si>
  <si>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</si>
  <si>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</si>
  <si>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</si>
  <si>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</si>
  <si>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</si>
  <si>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</si>
  <si>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</si>
  <si>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</si>
  <si>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</si>
  <si>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</si>
  <si>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</si>
  <si>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</si>
  <si>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</si>
  <si>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</si>
  <si>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</si>
  <si>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</si>
  <si>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</si>
  <si>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</si>
  <si>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</si>
  <si>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</si>
  <si>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</si>
  <si>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</si>
  <si>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</si>
  <si>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</si>
  <si>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</si>
  <si>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</si>
  <si>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</si>
  <si>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</si>
  <si>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</si>
  <si>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</si>
  <si>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</si>
  <si>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</si>
  <si>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</si>
  <si>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</si>
  <si>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</si>
  <si>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</si>
  <si>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</si>
  <si>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</si>
  <si>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</si>
  <si>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</si>
  <si>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</si>
  <si>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</si>
  <si>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</si>
  <si>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</si>
  <si>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</si>
  <si>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</si>
  <si>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</si>
  <si>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</si>
  <si>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</si>
  <si>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</si>
  <si>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</si>
  <si>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</si>
  <si>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</si>
  <si>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</si>
  <si>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</si>
  <si>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</si>
  <si>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</si>
  <si>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</si>
  <si>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</si>
  <si>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</si>
  <si>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</si>
  <si>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</si>
  <si>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</si>
  <si>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</si>
  <si>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</si>
  <si>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</si>
  <si>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</si>
  <si>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</si>
  <si>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</si>
  <si>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</si>
  <si>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</si>
  <si>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</si>
  <si>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</si>
  <si>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</si>
  <si>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</si>
  <si>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</si>
  <si>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</si>
  <si>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</si>
  <si>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</si>
  <si>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</si>
  <si>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</si>
  <si>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</si>
  <si>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</si>
  <si>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</si>
  <si>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</si>
  <si>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</si>
  <si>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</si>
  <si>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</si>
  <si>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</si>
  <si>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</si>
  <si>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</si>
  <si>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</si>
  <si>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</si>
  <si>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</si>
  <si>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</si>
  <si>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</si>
  <si>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</si>
  <si>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</si>
  <si>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</si>
  <si>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</si>
  <si>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</si>
  <si>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</si>
  <si>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</si>
  <si>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</si>
  <si>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</si>
  <si>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</si>
  <si>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</si>
  <si>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</si>
  <si>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</si>
  <si>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</si>
  <si>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</si>
  <si>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</si>
  <si>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</si>
  <si>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</si>
  <si>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</si>
  <si>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</si>
  <si>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</si>
  <si>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</si>
  <si>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</si>
  <si>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</si>
  <si>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</si>
  <si>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</si>
  <si>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</si>
  <si>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</si>
  <si>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</si>
  <si>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</si>
  <si>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</si>
  <si>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</si>
  <si>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</si>
  <si>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</si>
  <si>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</si>
  <si>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</si>
  <si>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</si>
  <si>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</si>
  <si>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</si>
  <si>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</si>
  <si>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</si>
  <si>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</si>
  <si>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</si>
  <si>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</si>
  <si>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</si>
  <si>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</si>
  <si>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</si>
  <si>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</si>
  <si>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</si>
  <si>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</si>
  <si>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</si>
  <si>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</si>
  <si>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</si>
  <si>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</si>
  <si>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</si>
  <si>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</si>
  <si>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</si>
  <si>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</si>
  <si>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</si>
  <si>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</si>
  <si>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</si>
  <si>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</si>
  <si>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</si>
  <si>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</si>
  <si>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</si>
  <si>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</si>
  <si>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</si>
  <si>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</si>
  <si>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</si>
  <si>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</si>
  <si>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</si>
  <si>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</si>
  <si>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</si>
  <si>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</si>
  <si>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</si>
  <si>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</si>
  <si>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</si>
  <si>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</si>
  <si>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</si>
  <si>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</si>
  <si>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</si>
  <si>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</si>
  <si>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</si>
  <si>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</si>
  <si>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</si>
  <si>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</si>
  <si>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</si>
  <si>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</si>
  <si>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</si>
  <si>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</si>
  <si>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</si>
  <si>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</si>
  <si>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</si>
  <si>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</si>
  <si>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</si>
  <si>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</si>
  <si>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</si>
  <si>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</si>
  <si>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</si>
  <si>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</si>
  <si>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</si>
  <si>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</si>
  <si>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</si>
  <si>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</si>
  <si>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</si>
  <si>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</si>
  <si>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</si>
  <si>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</si>
  <si>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</si>
  <si>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</si>
  <si>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</si>
  <si>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</si>
  <si>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</si>
  <si>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</si>
  <si>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</si>
  <si>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</si>
  <si>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</si>
  <si>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</si>
  <si>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</si>
  <si>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</si>
  <si>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</si>
  <si>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</si>
  <si>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</si>
  <si>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</si>
  <si>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</si>
  <si>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</si>
  <si>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</si>
  <si>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</si>
  <si>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</si>
  <si>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</si>
  <si>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</si>
  <si>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</si>
  <si>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</si>
  <si>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</si>
  <si>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</si>
  <si>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</si>
  <si>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</si>
  <si>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</si>
  <si>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</si>
  <si>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</si>
  <si>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</si>
  <si>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</si>
  <si>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</si>
  <si>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</si>
  <si>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</si>
  <si>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</si>
  <si>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</si>
  <si>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</si>
  <si>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</si>
  <si>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</si>
  <si>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</si>
  <si>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</si>
  <si>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</si>
  <si>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</si>
  <si>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</si>
  <si>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</si>
  <si>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</si>
  <si>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</si>
  <si>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</si>
  <si>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</si>
  <si>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</si>
  <si>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</si>
  <si>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</si>
  <si>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</si>
  <si>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</si>
  <si>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</si>
  <si>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</si>
  <si>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</si>
  <si>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</si>
  <si>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</si>
  <si>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</si>
  <si>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</si>
  <si>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</si>
  <si>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</si>
  <si>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</si>
  <si>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</si>
  <si>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</si>
  <si>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</si>
  <si>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</si>
  <si>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</si>
  <si>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</si>
  <si>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</si>
  <si>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</si>
  <si>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</si>
  <si>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</si>
  <si>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</si>
  <si>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</si>
  <si>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</si>
  <si>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</si>
  <si>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</si>
  <si>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</si>
  <si>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</si>
  <si>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</si>
  <si>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</si>
  <si>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</si>
  <si>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</si>
  <si>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</si>
  <si>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</si>
  <si>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</si>
  <si>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</si>
  <si>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</si>
  <si>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</si>
  <si>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</si>
  <si>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</si>
  <si>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</si>
  <si>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</si>
  <si>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</si>
  <si>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</si>
  <si>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</si>
  <si>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</si>
  <si>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</si>
  <si>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</si>
  <si>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</si>
  <si>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</si>
  <si>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</si>
  <si>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</si>
  <si>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</si>
  <si>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</si>
  <si>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</si>
  <si>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</si>
  <si>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</si>
  <si>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</si>
  <si>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</si>
  <si>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</si>
  <si>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</si>
  <si>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</si>
  <si>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</si>
  <si>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</si>
  <si>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</si>
  <si>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</si>
  <si>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</si>
  <si>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</si>
  <si>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</si>
  <si>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</si>
  <si>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</si>
  <si>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</si>
  <si>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</si>
  <si>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</si>
  <si>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</si>
  <si>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</si>
  <si>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</si>
  <si>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</si>
  <si>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</si>
  <si>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</si>
  <si>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</si>
  <si>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</si>
  <si>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</si>
  <si>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</si>
  <si>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</si>
  <si>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</si>
  <si>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</si>
  <si>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</si>
  <si>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</si>
  <si>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</si>
  <si>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</si>
  <si>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</si>
  <si>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</si>
  <si>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</si>
  <si>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</si>
  <si>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</si>
  <si>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</si>
  <si>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</si>
  <si>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</si>
  <si>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</si>
  <si>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</si>
  <si>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</si>
  <si>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</si>
  <si>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</si>
  <si>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</si>
  <si>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</si>
  <si>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</si>
  <si>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</si>
  <si>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</si>
  <si>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</si>
  <si>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</si>
  <si>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</si>
  <si>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</si>
  <si>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</si>
  <si>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</si>
  <si>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</si>
  <si>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</si>
  <si>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</si>
  <si>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</si>
  <si>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</si>
  <si>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</si>
  <si>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</si>
  <si>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</si>
  <si>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</si>
  <si>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</si>
  <si>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</si>
  <si>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</si>
  <si>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</si>
  <si>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</si>
  <si>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</si>
  <si>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</si>
  <si>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</si>
  <si>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</si>
  <si>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</si>
  <si>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</si>
  <si>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</si>
  <si>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</si>
  <si>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</si>
  <si>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</si>
  <si>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</si>
  <si>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</si>
  <si>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</si>
  <si>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</si>
  <si>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</si>
  <si>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</si>
  <si>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</si>
  <si>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</si>
  <si>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</si>
  <si>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</si>
  <si>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</si>
  <si>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</si>
  <si>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</si>
  <si>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</si>
  <si>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</si>
  <si>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</si>
  <si>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</si>
  <si>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</si>
  <si>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</si>
  <si>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</si>
  <si>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</si>
  <si>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</si>
  <si>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</si>
  <si>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</si>
  <si>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</si>
  <si>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</si>
  <si>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</si>
  <si>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</si>
  <si>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</si>
  <si>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</si>
  <si>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</si>
  <si>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</si>
  <si>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</si>
  <si>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</si>
  <si>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</si>
  <si>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</si>
  <si>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</si>
  <si>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</si>
  <si>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</si>
  <si>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</si>
  <si>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</si>
  <si>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</si>
  <si>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</si>
  <si>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</si>
  <si>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</si>
  <si>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</si>
  <si>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</si>
  <si>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</si>
  <si>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</si>
  <si>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</si>
  <si>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</si>
  <si>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</si>
  <si>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</si>
  <si>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</si>
  <si>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</si>
  <si>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</si>
  <si>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</si>
  <si>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</si>
  <si>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</si>
  <si>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</si>
  <si>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</si>
  <si>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</si>
  <si>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</si>
  <si>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</si>
  <si>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</si>
  <si>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</si>
  <si>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</si>
  <si>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</si>
  <si>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</si>
  <si>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</si>
  <si>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</si>
  <si>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</si>
  <si>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</si>
  <si>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</si>
  <si>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</si>
  <si>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</si>
  <si>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</si>
  <si>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</si>
  <si>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</si>
  <si>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</si>
  <si>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</si>
  <si>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</si>
  <si>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</si>
  <si>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</si>
  <si>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</si>
  <si>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</si>
  <si>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</si>
  <si>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</si>
  <si>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</si>
  <si>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</si>
  <si>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</si>
  <si>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</si>
  <si>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</si>
  <si>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</si>
  <si>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</si>
  <si>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</si>
  <si>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</si>
  <si>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</si>
  <si>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</si>
  <si>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</si>
  <si>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</si>
  <si>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</si>
  <si>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</si>
  <si>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</si>
  <si>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</si>
  <si>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</si>
  <si>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</si>
  <si>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</si>
  <si>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</si>
  <si>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</si>
  <si>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</si>
  <si>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</si>
  <si>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</si>
  <si>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</si>
  <si>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</si>
  <si>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</si>
  <si>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</si>
  <si>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</si>
  <si>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</si>
  <si>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</si>
  <si>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</si>
  <si>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</si>
  <si>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</si>
  <si>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</si>
  <si>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</si>
  <si>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</si>
  <si>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</si>
  <si>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</si>
  <si>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</si>
  <si>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</si>
  <si>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</si>
  <si>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</si>
  <si>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</si>
  <si>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</si>
  <si>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</si>
  <si>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</si>
  <si>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</si>
  <si>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</si>
  <si>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</si>
  <si>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</si>
  <si>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</si>
  <si>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</si>
  <si>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</si>
  <si>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</si>
  <si>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</si>
  <si>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</si>
  <si>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</si>
  <si>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</si>
  <si>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</si>
  <si>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</si>
  <si>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</si>
  <si>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</si>
  <si>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</si>
  <si>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</si>
  <si>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</si>
  <si>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</si>
  <si>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</si>
  <si>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</si>
  <si>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</si>
  <si>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</si>
  <si>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</si>
  <si>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</si>
  <si>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</si>
  <si>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</si>
  <si>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</si>
  <si>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</si>
  <si>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</si>
  <si>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</si>
  <si>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</si>
  <si>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</si>
  <si>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</si>
  <si>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</si>
  <si>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</si>
  <si>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</si>
  <si>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</si>
  <si>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</si>
  <si>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</si>
  <si>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</si>
  <si>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</si>
  <si>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</si>
  <si>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</si>
  <si>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</si>
  <si>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</si>
  <si>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</si>
  <si>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</si>
  <si>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</si>
  <si>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</si>
  <si>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</si>
  <si>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</si>
  <si>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</si>
  <si>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</si>
  <si>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</si>
  <si>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</si>
  <si>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</si>
  <si>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</si>
  <si>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</si>
  <si>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</si>
  <si>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</si>
  <si>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</si>
  <si>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</si>
  <si>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</si>
  <si>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</si>
  <si>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</si>
  <si>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</si>
  <si>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</si>
  <si>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</si>
  <si>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</si>
  <si>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</si>
  <si>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</si>
  <si>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</si>
  <si>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</si>
  <si>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</si>
  <si>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</si>
  <si>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</si>
  <si>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</si>
  <si>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</si>
  <si>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</si>
  <si>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</si>
  <si>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</si>
  <si>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</si>
  <si>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</si>
  <si>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</si>
  <si>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</si>
  <si>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</si>
  <si>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</si>
  <si>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</si>
  <si>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CARLOS BEZERRA DE OLIVEIRA</t>
  </si>
  <si>
    <t>cgaconsultoria@hotmail.com</t>
  </si>
  <si>
    <t>LEONARDO JOSÉ DA SILVA</t>
  </si>
  <si>
    <t>VEREADOR-PRESIDENTE</t>
  </si>
  <si>
    <t>ATA DE POSSE</t>
  </si>
  <si>
    <t>CASADO</t>
  </si>
  <si>
    <t>Segundo dia útil do mês subsequente</t>
  </si>
  <si>
    <t>RUA FRANCISCO BEZERRA DE CARVALHO,109 - CENTRO - GRAVATÁ</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</si>
</sst>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3">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1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1"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5"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9" fillId="0" borderId="0" xfId="50" applyFont="1" applyFill="1" applyAlignment="1" applyProtection="1">
      <alignment horizontal="left" vertical="center"/>
      <protection hidden="1"/>
    </xf>
    <xf numFmtId="0" fontId="59"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5"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5"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0"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5"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0" fillId="27" borderId="20" xfId="0" applyFont="1" applyFill="1" applyBorder="1" applyAlignment="1" applyProtection="1">
      <alignment horizontal="left" vertical="center" indent="27"/>
      <protection hidden="1"/>
    </xf>
    <xf numFmtId="0" fontId="60" fillId="27"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8" borderId="24" xfId="0" applyFont="1" applyFill="1" applyBorder="1" applyAlignment="1" applyProtection="1">
      <alignment horizontal="center" vertical="center"/>
      <protection hidden="1"/>
    </xf>
    <xf numFmtId="0" fontId="70" fillId="28" borderId="25" xfId="0" applyFont="1" applyFill="1" applyBorder="1" applyAlignment="1" applyProtection="1">
      <alignment horizontal="center" vertical="center"/>
      <protection hidden="1"/>
    </xf>
    <xf numFmtId="0" fontId="70"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8"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1"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9" fillId="0" borderId="0" xfId="50" applyFont="1" applyFill="1" applyBorder="1" applyAlignment="1" applyProtection="1">
      <alignment horizontal="center" vertical="center"/>
      <protection hidden="1"/>
    </xf>
    <xf numFmtId="0" fontId="68"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2" fillId="0" borderId="0" xfId="50" applyFont="1" applyBorder="1" applyAlignment="1" applyProtection="1">
      <alignment horizontal="center" vertical="center"/>
      <protection hidden="1"/>
    </xf>
    <xf numFmtId="0" fontId="68"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3"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71</v>
      </c>
      <c r="G3" s="95" t="str">
        <f>UPPER(INDEX(C4:C188,MATCH(F3,B4:B188,0),0))</f>
        <v>GRAVATÁ</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3" sqref="D1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6"/>
      <c r="F2" s="6"/>
    </row>
    <row r="3" spans="2:6" s="7" customFormat="1" ht="18.75">
      <c r="B3" s="191" t="str">
        <f>IF(SUM!$G$3="","","CÂMARA MUNICIPAL - "&amp;UPPER(SUM!G3))</f>
        <v>CÂMARA MUNICIPAL - GRAVATÁ</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5125840.07</v>
      </c>
    </row>
    <row r="11" spans="2:6" ht="15.75">
      <c r="B11" s="28" t="s">
        <v>549</v>
      </c>
      <c r="C11" s="29" t="s">
        <v>557</v>
      </c>
      <c r="D11" s="30">
        <f>SUM(D12:D21)</f>
        <v>5090363.28</v>
      </c>
      <c r="E11" s="157"/>
      <c r="F11" s="100"/>
    </row>
    <row r="12" spans="2:6" ht="15.75">
      <c r="B12" s="31" t="s">
        <v>681</v>
      </c>
      <c r="C12" s="48" t="s">
        <v>28</v>
      </c>
      <c r="D12" s="50">
        <v>0</v>
      </c>
      <c r="F12" s="100"/>
    </row>
    <row r="13" spans="2:6" ht="15.75">
      <c r="B13" s="31" t="s">
        <v>682</v>
      </c>
      <c r="C13" s="48" t="s">
        <v>29</v>
      </c>
      <c r="D13" s="50">
        <v>2392.39</v>
      </c>
      <c r="F13" s="100"/>
    </row>
    <row r="14" spans="2:6" ht="15.75">
      <c r="B14" s="31" t="s">
        <v>683</v>
      </c>
      <c r="C14" s="48" t="s">
        <v>558</v>
      </c>
      <c r="D14" s="50">
        <v>4172567.45</v>
      </c>
      <c r="F14" s="100"/>
    </row>
    <row r="15" spans="2:6" ht="15.75">
      <c r="B15" s="31" t="s">
        <v>684</v>
      </c>
      <c r="C15" s="48" t="s">
        <v>559</v>
      </c>
      <c r="D15" s="50">
        <v>915403.44</v>
      </c>
      <c r="F15" s="100"/>
    </row>
    <row r="16" spans="2:6" ht="15.75">
      <c r="B16" s="31" t="s">
        <v>685</v>
      </c>
      <c r="C16" s="48" t="s">
        <v>560</v>
      </c>
      <c r="D16" s="50">
        <v>0</v>
      </c>
      <c r="F16" s="100"/>
    </row>
    <row r="17" spans="2:6" ht="15.75">
      <c r="B17" s="31" t="s">
        <v>686</v>
      </c>
      <c r="C17" s="48" t="s">
        <v>31</v>
      </c>
      <c r="D17" s="50">
        <v>0</v>
      </c>
      <c r="F17" s="100"/>
    </row>
    <row r="18" spans="2:6" ht="15.75">
      <c r="B18" s="31" t="s">
        <v>687</v>
      </c>
      <c r="C18" s="48" t="s">
        <v>30</v>
      </c>
      <c r="D18" s="50">
        <v>0</v>
      </c>
      <c r="F18" s="100"/>
    </row>
    <row r="19" spans="2:6" ht="15.75">
      <c r="B19" s="31" t="s">
        <v>688</v>
      </c>
      <c r="C19" s="48" t="s">
        <v>561</v>
      </c>
      <c r="D19" s="50">
        <v>0</v>
      </c>
      <c r="F19" s="100"/>
    </row>
    <row r="20" spans="2:6" ht="15.75">
      <c r="B20" s="31" t="s">
        <v>689</v>
      </c>
      <c r="C20" s="48" t="s">
        <v>1205</v>
      </c>
      <c r="D20" s="50">
        <v>0</v>
      </c>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35476.79</v>
      </c>
      <c r="F27" s="100"/>
    </row>
    <row r="28" spans="2:6" ht="15.75">
      <c r="B28" s="31" t="s">
        <v>690</v>
      </c>
      <c r="C28" s="48" t="s">
        <v>563</v>
      </c>
      <c r="D28" s="50">
        <v>23764.29</v>
      </c>
      <c r="F28" s="100"/>
    </row>
    <row r="29" spans="2:6" ht="15.75">
      <c r="B29" s="31" t="s">
        <v>691</v>
      </c>
      <c r="C29" s="48" t="s">
        <v>2</v>
      </c>
      <c r="D29" s="50">
        <v>11712.5</v>
      </c>
      <c r="F29" s="100"/>
    </row>
    <row r="30" spans="2:6" ht="15.75">
      <c r="B30" s="31" t="s">
        <v>692</v>
      </c>
      <c r="C30" s="48" t="s">
        <v>36</v>
      </c>
      <c r="D30" s="50">
        <v>0</v>
      </c>
      <c r="F30" s="100"/>
    </row>
    <row r="31" spans="2:6" ht="15.75">
      <c r="B31" s="31" t="s">
        <v>693</v>
      </c>
      <c r="C31" s="48" t="s">
        <v>29</v>
      </c>
      <c r="D31" s="50">
        <v>0</v>
      </c>
      <c r="F31" s="100"/>
    </row>
    <row r="32" spans="2:6" ht="15.75">
      <c r="B32" s="31" t="s">
        <v>694</v>
      </c>
      <c r="C32" s="48" t="s">
        <v>30</v>
      </c>
      <c r="D32" s="50">
        <v>0</v>
      </c>
      <c r="F32" s="100"/>
    </row>
    <row r="33" spans="2:6" ht="15.75">
      <c r="B33" s="31" t="s">
        <v>695</v>
      </c>
      <c r="C33" s="48" t="s">
        <v>561</v>
      </c>
      <c r="D33" s="50">
        <v>0</v>
      </c>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5125840.07</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8" stopIfTrue="1">
      <formula>$F9&lt;&gt;$I9</formula>
    </cfRule>
  </conditionalFormatting>
  <conditionalFormatting sqref="J21:J25">
    <cfRule type="expression" priority="14" dxfId="68" stopIfTrue="1">
      <formula>AND(#REF!&lt;&gt;"x",J21&lt;&gt;T21)</formula>
    </cfRule>
  </conditionalFormatting>
  <conditionalFormatting sqref="C47:C51 D11:D26 C35:C45 C22:D26 C41:D41 D28:D51">
    <cfRule type="cellIs" priority="11" dxfId="71" operator="equal" stopIfTrue="1">
      <formula>""</formula>
    </cfRule>
  </conditionalFormatting>
  <conditionalFormatting sqref="B11:B51">
    <cfRule type="expression" priority="9" dxfId="72" stopIfTrue="1">
      <formula>OR(#REF!&gt;0,#REF!&lt;0)</formula>
    </cfRule>
  </conditionalFormatting>
  <conditionalFormatting sqref="J35:J37">
    <cfRule type="expression" priority="19" dxfId="68" stopIfTrue="1">
      <formula>AND(#REF!&lt;&gt;"x",J35&lt;&gt;T32)</formula>
    </cfRule>
  </conditionalFormatting>
  <conditionalFormatting sqref="D40:D41">
    <cfRule type="expression" priority="7" dxfId="68" stopIfTrue="1">
      <formula>$F40&lt;&gt;$I40</formula>
    </cfRule>
  </conditionalFormatting>
  <conditionalFormatting sqref="J47:J49">
    <cfRule type="expression" priority="6" dxfId="68" stopIfTrue="1">
      <formula>AND(#REF!&lt;&gt;"x",J47&lt;&gt;T46)</formula>
    </cfRule>
  </conditionalFormatting>
  <conditionalFormatting sqref="D10">
    <cfRule type="cellIs" priority="5" dxfId="71" operator="equal" stopIfTrue="1">
      <formula>""</formula>
    </cfRule>
  </conditionalFormatting>
  <conditionalFormatting sqref="B10">
    <cfRule type="expression" priority="4" dxfId="72" stopIfTrue="1">
      <formula>OR(#REF!&gt;0,#REF!&lt;0)</formula>
    </cfRule>
  </conditionalFormatting>
  <conditionalFormatting sqref="C52:D52">
    <cfRule type="cellIs" priority="3" dxfId="71" operator="equal" stopIfTrue="1">
      <formula>""</formula>
    </cfRule>
  </conditionalFormatting>
  <conditionalFormatting sqref="B52">
    <cfRule type="expression" priority="2" dxfId="72" stopIfTrue="1">
      <formula>OR(#REF!&gt;0,#REF!&lt;0)</formula>
    </cfRule>
  </conditionalFormatting>
  <conditionalFormatting sqref="D52">
    <cfRule type="expression" priority="1" dxfId="6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F150" sqref="F15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6"/>
      <c r="K2" s="6"/>
    </row>
    <row r="3" spans="2:11" s="7" customFormat="1" ht="18.75">
      <c r="B3" s="191" t="str">
        <f>IF(SUM!$G$3="","","CÂMARA MUNICIPAL - "&amp;UPPER(SUM!G3))</f>
        <v>CÂMARA MUNICIPAL - GRAVATÁ</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1622</v>
      </c>
      <c r="C10" s="133" t="s">
        <v>1623</v>
      </c>
      <c r="D10" s="133" t="s">
        <v>1624</v>
      </c>
      <c r="E10" s="134">
        <v>3017493458</v>
      </c>
      <c r="F10" s="135" t="s">
        <v>1625</v>
      </c>
      <c r="G10" s="136" t="s">
        <v>1627</v>
      </c>
      <c r="H10" s="137">
        <v>42736</v>
      </c>
      <c r="I10" s="137">
        <v>43465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1" operator="equal" stopIfTrue="1">
      <formula>""</formula>
    </cfRule>
  </conditionalFormatting>
  <conditionalFormatting sqref="E10:E152">
    <cfRule type="cellIs" priority="1" dxfId="71" operator="equal" stopIfTrue="1">
      <formula>""</formula>
    </cfRule>
    <cfRule type="expression" priority="2" dxfId="7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19">
      <selection activeCell="C29" sqref="C29:C36"/>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GRAVATÁ</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572</v>
      </c>
      <c r="C6" s="202"/>
      <c r="D6" s="202"/>
      <c r="E6" s="202"/>
      <c r="F6" s="202"/>
      <c r="G6" s="202"/>
      <c r="J6" s="146"/>
      <c r="K6" s="145"/>
    </row>
    <row r="7" spans="1:11" s="141" customFormat="1" ht="15.75">
      <c r="A7" s="145"/>
      <c r="B7" s="203" t="s">
        <v>1609</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3382</v>
      </c>
      <c r="G10" s="113">
        <v>38929</v>
      </c>
      <c r="I10" s="149"/>
    </row>
    <row r="11" spans="1:6" s="148" customFormat="1" ht="15.75">
      <c r="A11" s="147"/>
      <c r="B11" s="148" t="s">
        <v>515</v>
      </c>
      <c r="F11" s="110">
        <v>11</v>
      </c>
    </row>
    <row r="12" spans="1:6" s="148" customFormat="1" ht="15.75">
      <c r="A12" s="147"/>
      <c r="B12" s="148" t="s">
        <v>516</v>
      </c>
      <c r="F12" s="110">
        <v>11</v>
      </c>
    </row>
    <row r="13" spans="1:6" s="148" customFormat="1" ht="15.75">
      <c r="A13" s="147"/>
      <c r="B13" s="148" t="s">
        <v>517</v>
      </c>
      <c r="F13" s="110">
        <v>12</v>
      </c>
    </row>
    <row r="14" spans="1:6" s="148" customFormat="1" ht="15.75">
      <c r="A14" s="147"/>
      <c r="B14" s="148" t="s">
        <v>518</v>
      </c>
      <c r="F14" s="110"/>
    </row>
    <row r="15" spans="1:6" s="148" customFormat="1" ht="31.5">
      <c r="A15" s="147"/>
      <c r="B15" s="148" t="s">
        <v>519</v>
      </c>
      <c r="F15" s="112" t="s">
        <v>1626</v>
      </c>
    </row>
    <row r="16" s="148" customFormat="1" ht="15.75">
      <c r="A16" s="147"/>
    </row>
    <row r="17" s="148" customFormat="1" ht="15.75">
      <c r="A17" s="147"/>
    </row>
    <row r="18" spans="1:7" s="148" customFormat="1" ht="15.75">
      <c r="A18" s="147"/>
      <c r="B18" s="199" t="s">
        <v>573</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0</v>
      </c>
      <c r="D24" s="52">
        <v>0</v>
      </c>
      <c r="E24" s="52">
        <v>0</v>
      </c>
      <c r="F24" s="52">
        <v>0</v>
      </c>
      <c r="G24" s="52">
        <v>0</v>
      </c>
    </row>
    <row r="25" spans="1:7" s="148" customFormat="1" ht="15.75">
      <c r="A25" s="147"/>
      <c r="B25" s="152" t="s">
        <v>5</v>
      </c>
      <c r="C25" s="52">
        <v>0</v>
      </c>
      <c r="D25" s="52">
        <v>0</v>
      </c>
      <c r="E25" s="52">
        <v>0</v>
      </c>
      <c r="F25" s="52">
        <v>0</v>
      </c>
      <c r="G25" s="52">
        <v>0</v>
      </c>
    </row>
    <row r="26" spans="1:7" s="148" customFormat="1" ht="15.75">
      <c r="A26" s="147"/>
      <c r="B26" s="152" t="s">
        <v>6</v>
      </c>
      <c r="C26" s="52">
        <v>0</v>
      </c>
      <c r="D26" s="52">
        <v>0</v>
      </c>
      <c r="E26" s="52">
        <v>0</v>
      </c>
      <c r="F26" s="52">
        <v>0</v>
      </c>
      <c r="G26" s="52">
        <v>0</v>
      </c>
    </row>
    <row r="27" spans="1:7" s="148" customFormat="1" ht="15.75">
      <c r="A27" s="147"/>
      <c r="B27" s="152" t="s">
        <v>7</v>
      </c>
      <c r="C27" s="52">
        <v>0</v>
      </c>
      <c r="D27" s="52">
        <v>0</v>
      </c>
      <c r="E27" s="52">
        <v>0</v>
      </c>
      <c r="F27" s="52">
        <v>0</v>
      </c>
      <c r="G27" s="52">
        <v>0</v>
      </c>
    </row>
    <row r="28" spans="1:7" s="148" customFormat="1" ht="15.75">
      <c r="A28" s="147"/>
      <c r="B28" s="152" t="s">
        <v>8</v>
      </c>
      <c r="C28" s="52">
        <v>0</v>
      </c>
      <c r="D28" s="52">
        <v>0</v>
      </c>
      <c r="E28" s="52">
        <v>0</v>
      </c>
      <c r="F28" s="52">
        <v>0</v>
      </c>
      <c r="G28" s="52">
        <v>0</v>
      </c>
    </row>
    <row r="29" spans="1:7" s="148" customFormat="1" ht="15.75">
      <c r="A29" s="147"/>
      <c r="B29" s="152" t="s">
        <v>9</v>
      </c>
      <c r="C29" s="52">
        <v>670.54</v>
      </c>
      <c r="D29" s="52">
        <v>73.75</v>
      </c>
      <c r="E29" s="52">
        <v>73.75</v>
      </c>
      <c r="F29" s="52">
        <v>73.75</v>
      </c>
      <c r="G29" s="52">
        <v>0</v>
      </c>
    </row>
    <row r="30" spans="1:7" s="148" customFormat="1" ht="15.75">
      <c r="A30" s="147"/>
      <c r="B30" s="152" t="s">
        <v>10</v>
      </c>
      <c r="C30" s="52">
        <v>670.54</v>
      </c>
      <c r="D30" s="52">
        <v>73.75</v>
      </c>
      <c r="E30" s="52">
        <v>90.9</v>
      </c>
      <c r="F30" s="52">
        <v>73.88</v>
      </c>
      <c r="G30" s="52">
        <v>17.02</v>
      </c>
    </row>
    <row r="31" spans="1:7" s="148" customFormat="1" ht="15.75">
      <c r="A31" s="147"/>
      <c r="B31" s="152" t="s">
        <v>11</v>
      </c>
      <c r="C31" s="52">
        <v>670.54</v>
      </c>
      <c r="D31" s="52">
        <v>73.75</v>
      </c>
      <c r="E31" s="52">
        <v>86.46</v>
      </c>
      <c r="F31" s="52">
        <v>73.89</v>
      </c>
      <c r="G31" s="52">
        <v>12.57</v>
      </c>
    </row>
    <row r="32" spans="1:7" s="148" customFormat="1" ht="15.75">
      <c r="A32" s="147"/>
      <c r="B32" s="152" t="s">
        <v>12</v>
      </c>
      <c r="C32" s="52">
        <v>670.54</v>
      </c>
      <c r="D32" s="52">
        <v>73.75</v>
      </c>
      <c r="E32" s="52">
        <v>76.92</v>
      </c>
      <c r="F32" s="52">
        <v>73.75</v>
      </c>
      <c r="G32" s="52">
        <v>3.17</v>
      </c>
    </row>
    <row r="33" spans="1:7" s="148" customFormat="1" ht="15.75">
      <c r="A33" s="147"/>
      <c r="B33" s="152" t="s">
        <v>13</v>
      </c>
      <c r="C33" s="52">
        <v>670.54</v>
      </c>
      <c r="D33" s="52">
        <v>73.75</v>
      </c>
      <c r="E33" s="52">
        <v>73.75</v>
      </c>
      <c r="F33" s="52">
        <v>73.75</v>
      </c>
      <c r="G33" s="52">
        <v>0</v>
      </c>
    </row>
    <row r="34" spans="1:11" s="148" customFormat="1" ht="15.75">
      <c r="A34" s="147"/>
      <c r="B34" s="152" t="s">
        <v>14</v>
      </c>
      <c r="C34" s="52">
        <v>670.54</v>
      </c>
      <c r="D34" s="52">
        <v>73.75</v>
      </c>
      <c r="E34" s="52">
        <v>73.75</v>
      </c>
      <c r="F34" s="52">
        <v>73.75</v>
      </c>
      <c r="G34" s="52">
        <v>0</v>
      </c>
      <c r="I34" s="147"/>
      <c r="J34" s="147"/>
      <c r="K34" s="147"/>
    </row>
    <row r="35" spans="2:7" ht="15.75">
      <c r="B35" s="152" t="s">
        <v>15</v>
      </c>
      <c r="C35" s="52">
        <v>670.54</v>
      </c>
      <c r="D35" s="52">
        <v>73.75</v>
      </c>
      <c r="E35" s="52">
        <v>73.75</v>
      </c>
      <c r="F35" s="52">
        <v>73.75</v>
      </c>
      <c r="G35" s="52">
        <v>0</v>
      </c>
    </row>
    <row r="36" spans="2:7" ht="15.75">
      <c r="B36" s="152" t="s">
        <v>297</v>
      </c>
      <c r="C36" s="52">
        <v>670.54</v>
      </c>
      <c r="D36" s="52">
        <v>73.75</v>
      </c>
      <c r="E36" s="52">
        <v>73.75</v>
      </c>
      <c r="F36" s="52">
        <v>73.75</v>
      </c>
      <c r="G36" s="52">
        <v>0</v>
      </c>
    </row>
    <row r="37" spans="2:7" ht="15.75">
      <c r="B37" s="153" t="s">
        <v>35</v>
      </c>
      <c r="C37" s="51">
        <f>SUM(C24:C36)</f>
        <v>5364.32</v>
      </c>
      <c r="D37" s="51">
        <f>SUM(D24:D36)</f>
        <v>590</v>
      </c>
      <c r="E37" s="51">
        <f>SUM(E24:E36)</f>
        <v>623.03</v>
      </c>
      <c r="F37" s="51">
        <f>SUM(F24:F36)</f>
        <v>590.27</v>
      </c>
      <c r="G37" s="51">
        <f>SUM(G24:G36)</f>
        <v>32.76</v>
      </c>
    </row>
    <row r="42" spans="2:8" ht="12.75">
      <c r="B42" s="198" t="s">
        <v>574</v>
      </c>
      <c r="C42" s="198"/>
      <c r="D42" s="198"/>
      <c r="E42" s="198"/>
      <c r="F42" s="198"/>
      <c r="G42" s="198"/>
      <c r="H42" s="198"/>
    </row>
    <row r="43" spans="2:8" ht="12.75" customHeight="1">
      <c r="B43" s="198" t="s">
        <v>576</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52">
        <v>0</v>
      </c>
      <c r="D48" s="52">
        <v>0</v>
      </c>
      <c r="E48" s="52">
        <v>0</v>
      </c>
      <c r="F48" s="52">
        <v>0</v>
      </c>
      <c r="G48" s="52">
        <v>0</v>
      </c>
      <c r="H48" s="52">
        <v>0</v>
      </c>
    </row>
    <row r="49" spans="2:8" ht="15.75">
      <c r="B49" s="152" t="s">
        <v>5</v>
      </c>
      <c r="C49" s="52">
        <v>0</v>
      </c>
      <c r="D49" s="52">
        <v>0</v>
      </c>
      <c r="E49" s="52">
        <v>0</v>
      </c>
      <c r="F49" s="52">
        <v>0</v>
      </c>
      <c r="G49" s="52">
        <v>0</v>
      </c>
      <c r="H49" s="52">
        <v>0</v>
      </c>
    </row>
    <row r="50" spans="2:8" ht="15.75">
      <c r="B50" s="152" t="s">
        <v>6</v>
      </c>
      <c r="C50" s="52">
        <v>0</v>
      </c>
      <c r="D50" s="52">
        <v>0</v>
      </c>
      <c r="E50" s="52">
        <v>0</v>
      </c>
      <c r="F50" s="52">
        <v>0</v>
      </c>
      <c r="G50" s="52">
        <v>0</v>
      </c>
      <c r="H50" s="52">
        <v>0</v>
      </c>
    </row>
    <row r="51" spans="2:8" ht="15.75">
      <c r="B51" s="152" t="s">
        <v>7</v>
      </c>
      <c r="C51" s="52">
        <v>0</v>
      </c>
      <c r="D51" s="52">
        <v>0</v>
      </c>
      <c r="E51" s="52">
        <v>0</v>
      </c>
      <c r="F51" s="52">
        <v>0</v>
      </c>
      <c r="G51" s="52">
        <v>0</v>
      </c>
      <c r="H51" s="52">
        <v>0</v>
      </c>
    </row>
    <row r="52" spans="2:8" ht="15.75">
      <c r="B52" s="152" t="s">
        <v>8</v>
      </c>
      <c r="C52" s="52">
        <v>0</v>
      </c>
      <c r="D52" s="52">
        <v>0</v>
      </c>
      <c r="E52" s="52">
        <v>0</v>
      </c>
      <c r="F52" s="52">
        <v>0</v>
      </c>
      <c r="G52" s="52">
        <v>0</v>
      </c>
      <c r="H52" s="52">
        <v>0</v>
      </c>
    </row>
    <row r="53" spans="2:8" ht="15.75">
      <c r="B53" s="152" t="s">
        <v>9</v>
      </c>
      <c r="C53" s="52">
        <v>670.54</v>
      </c>
      <c r="D53" s="52">
        <v>80.47</v>
      </c>
      <c r="E53" s="52">
        <v>80.47</v>
      </c>
      <c r="F53" s="52">
        <v>0</v>
      </c>
      <c r="G53" s="52">
        <v>80.47</v>
      </c>
      <c r="H53" s="52">
        <v>0</v>
      </c>
    </row>
    <row r="54" spans="2:8" ht="15.75">
      <c r="B54" s="152" t="s">
        <v>10</v>
      </c>
      <c r="C54" s="52">
        <v>670.54</v>
      </c>
      <c r="D54" s="52">
        <v>80.47</v>
      </c>
      <c r="E54" s="52">
        <v>99.15</v>
      </c>
      <c r="F54" s="52">
        <v>0</v>
      </c>
      <c r="G54" s="52">
        <v>80.62</v>
      </c>
      <c r="H54" s="52">
        <v>18.53</v>
      </c>
    </row>
    <row r="55" spans="2:8" ht="15.75">
      <c r="B55" s="152" t="s">
        <v>11</v>
      </c>
      <c r="C55" s="52">
        <v>670.54</v>
      </c>
      <c r="D55" s="52">
        <v>80.47</v>
      </c>
      <c r="E55" s="52">
        <v>94.34</v>
      </c>
      <c r="F55" s="52">
        <v>0</v>
      </c>
      <c r="G55" s="52">
        <v>80.63</v>
      </c>
      <c r="H55" s="52">
        <v>13.71</v>
      </c>
    </row>
    <row r="56" spans="2:8" ht="15.75">
      <c r="B56" s="152" t="s">
        <v>12</v>
      </c>
      <c r="C56" s="52">
        <v>670.54</v>
      </c>
      <c r="D56" s="52">
        <v>80.47</v>
      </c>
      <c r="E56" s="52">
        <v>83.92</v>
      </c>
      <c r="F56" s="52">
        <v>0</v>
      </c>
      <c r="G56" s="52">
        <v>80.46</v>
      </c>
      <c r="H56" s="52">
        <v>3.46</v>
      </c>
    </row>
    <row r="57" spans="2:8" ht="15.75">
      <c r="B57" s="152" t="s">
        <v>13</v>
      </c>
      <c r="C57" s="52">
        <v>670.54</v>
      </c>
      <c r="D57" s="52">
        <v>80.47</v>
      </c>
      <c r="E57" s="52">
        <v>80.47</v>
      </c>
      <c r="F57" s="52">
        <v>0</v>
      </c>
      <c r="G57" s="52">
        <v>80.47</v>
      </c>
      <c r="H57" s="52">
        <v>0</v>
      </c>
    </row>
    <row r="58" spans="2:8" ht="15.75">
      <c r="B58" s="152" t="s">
        <v>14</v>
      </c>
      <c r="C58" s="52">
        <v>670.54</v>
      </c>
      <c r="D58" s="52">
        <v>80.47</v>
      </c>
      <c r="E58" s="52">
        <v>80.47</v>
      </c>
      <c r="F58" s="52">
        <v>0</v>
      </c>
      <c r="G58" s="52">
        <v>80.47</v>
      </c>
      <c r="H58" s="52">
        <v>0</v>
      </c>
    </row>
    <row r="59" spans="2:8" ht="15.75">
      <c r="B59" s="152" t="s">
        <v>15</v>
      </c>
      <c r="C59" s="52">
        <v>670.54</v>
      </c>
      <c r="D59" s="52">
        <v>80.47</v>
      </c>
      <c r="E59" s="52">
        <v>80.47</v>
      </c>
      <c r="F59" s="52">
        <v>0</v>
      </c>
      <c r="G59" s="52">
        <v>80.47</v>
      </c>
      <c r="H59" s="52">
        <v>0</v>
      </c>
    </row>
    <row r="60" spans="2:8" ht="15.75">
      <c r="B60" s="152" t="s">
        <v>297</v>
      </c>
      <c r="C60" s="52">
        <v>670.54</v>
      </c>
      <c r="D60" s="52">
        <v>80.47</v>
      </c>
      <c r="E60" s="52">
        <v>80.47</v>
      </c>
      <c r="F60" s="52">
        <v>0</v>
      </c>
      <c r="G60" s="52">
        <v>80.47</v>
      </c>
      <c r="H60" s="52">
        <v>0</v>
      </c>
    </row>
    <row r="61" spans="2:8" ht="15.75">
      <c r="B61" s="153" t="s">
        <v>35</v>
      </c>
      <c r="C61" s="51">
        <f aca="true" t="shared" si="0" ref="C61:H61">SUM(C48:C60)</f>
        <v>5364.32</v>
      </c>
      <c r="D61" s="51">
        <f t="shared" si="0"/>
        <v>643.7600000000001</v>
      </c>
      <c r="E61" s="51">
        <f t="shared" si="0"/>
        <v>679.7600000000001</v>
      </c>
      <c r="F61" s="51">
        <f t="shared" si="0"/>
        <v>0</v>
      </c>
      <c r="G61" s="51">
        <f t="shared" si="0"/>
        <v>644.0600000000001</v>
      </c>
      <c r="H61" s="51">
        <f t="shared" si="0"/>
        <v>35.7</v>
      </c>
    </row>
    <row r="66" spans="2:7" ht="12.75">
      <c r="B66" s="199" t="s">
        <v>575</v>
      </c>
      <c r="C66" s="199"/>
      <c r="D66" s="199"/>
      <c r="E66" s="199"/>
      <c r="F66" s="199"/>
      <c r="G66" s="199"/>
    </row>
    <row r="67" spans="2:7" ht="12.75">
      <c r="B67" s="198" t="s">
        <v>1168</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C72:G85 F10:G10 C24:F37 C48:G61">
    <cfRule type="cellIs" priority="10" dxfId="71" operator="equal" stopIfTrue="1">
      <formula>""</formula>
    </cfRule>
  </conditionalFormatting>
  <conditionalFormatting sqref="F10">
    <cfRule type="expression" priority="4" dxfId="74" stopIfTrue="1">
      <formula>$F$10="n° da lei municipal"</formula>
    </cfRule>
  </conditionalFormatting>
  <conditionalFormatting sqref="G10">
    <cfRule type="expression" priority="3" dxfId="74" stopIfTrue="1">
      <formula>$G$10="data da publicação"</formula>
    </cfRule>
  </conditionalFormatting>
  <conditionalFormatting sqref="G24:G37">
    <cfRule type="cellIs" priority="2" dxfId="71" operator="equal" stopIfTrue="1">
      <formula>""</formula>
    </cfRule>
  </conditionalFormatting>
  <conditionalFormatting sqref="H48:H61">
    <cfRule type="cellIs" priority="1" dxfId="7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0">
      <selection activeCell="G50" sqref="G50"/>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row>
    <row r="3" spans="2:7" s="142" customFormat="1" ht="18.75" customHeight="1">
      <c r="B3" s="201" t="str">
        <f>IF(SUM!$G$3="","","CÂMARA MUNICIPAL - "&amp;UPPER(SUM!G3))</f>
        <v>CÂMARA MUNICIPAL - GRAVATÁ</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1165</v>
      </c>
      <c r="C6" s="202"/>
      <c r="D6" s="202"/>
      <c r="E6" s="202"/>
      <c r="F6" s="202"/>
      <c r="G6" s="202"/>
      <c r="J6" s="146"/>
      <c r="K6" s="145"/>
    </row>
    <row r="7" spans="1:11" s="141" customFormat="1" ht="15.75">
      <c r="A7" s="145"/>
      <c r="B7" s="203" t="s">
        <v>1610</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580</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303026.37</v>
      </c>
      <c r="D15" s="52">
        <v>24442.66</v>
      </c>
      <c r="E15" s="52">
        <v>24442.66</v>
      </c>
      <c r="F15" s="52">
        <v>24442.66</v>
      </c>
      <c r="G15" s="52">
        <v>0</v>
      </c>
    </row>
    <row r="16" spans="1:7" s="148" customFormat="1" ht="15.75">
      <c r="A16" s="147"/>
      <c r="B16" s="152" t="s">
        <v>5</v>
      </c>
      <c r="C16" s="52">
        <v>333116.5</v>
      </c>
      <c r="D16" s="52">
        <v>27616.06</v>
      </c>
      <c r="E16" s="52">
        <v>27616.06</v>
      </c>
      <c r="F16" s="52">
        <v>27616.06</v>
      </c>
      <c r="G16" s="52">
        <v>0</v>
      </c>
    </row>
    <row r="17" spans="1:7" s="148" customFormat="1" ht="15.75">
      <c r="A17" s="147"/>
      <c r="B17" s="152" t="s">
        <v>6</v>
      </c>
      <c r="C17" s="52">
        <v>351010.55</v>
      </c>
      <c r="D17" s="52">
        <v>29050.7</v>
      </c>
      <c r="E17" s="52">
        <v>29050.7</v>
      </c>
      <c r="F17" s="52">
        <v>29050.7</v>
      </c>
      <c r="G17" s="52">
        <v>0</v>
      </c>
    </row>
    <row r="18" spans="1:7" s="148" customFormat="1" ht="15.75">
      <c r="A18" s="147"/>
      <c r="B18" s="152" t="s">
        <v>7</v>
      </c>
      <c r="C18" s="52">
        <v>345122.44</v>
      </c>
      <c r="D18" s="52">
        <v>28183.52</v>
      </c>
      <c r="E18" s="52">
        <v>28183.52</v>
      </c>
      <c r="F18" s="52">
        <v>28183.52</v>
      </c>
      <c r="G18" s="52">
        <v>0</v>
      </c>
    </row>
    <row r="19" spans="1:7" s="148" customFormat="1" ht="15.75">
      <c r="A19" s="147"/>
      <c r="B19" s="152" t="s">
        <v>8</v>
      </c>
      <c r="C19" s="52">
        <v>345190.98</v>
      </c>
      <c r="D19" s="52">
        <v>28185.01</v>
      </c>
      <c r="E19" s="52">
        <v>28185.01</v>
      </c>
      <c r="F19" s="52">
        <v>28185.01</v>
      </c>
      <c r="G19" s="52">
        <v>0</v>
      </c>
    </row>
    <row r="20" spans="1:7" s="148" customFormat="1" ht="15.75">
      <c r="A20" s="147"/>
      <c r="B20" s="152" t="s">
        <v>9</v>
      </c>
      <c r="C20" s="52">
        <v>347230.45</v>
      </c>
      <c r="D20" s="52">
        <v>28314.25</v>
      </c>
      <c r="E20" s="52">
        <v>28314.25</v>
      </c>
      <c r="F20" s="52">
        <v>28314.25</v>
      </c>
      <c r="G20" s="52">
        <v>0</v>
      </c>
    </row>
    <row r="21" spans="1:7" s="148" customFormat="1" ht="15.75">
      <c r="A21" s="147"/>
      <c r="B21" s="152" t="s">
        <v>10</v>
      </c>
      <c r="C21" s="52">
        <v>357281.65</v>
      </c>
      <c r="D21" s="52">
        <v>29326.2</v>
      </c>
      <c r="E21" s="52">
        <v>29326.2</v>
      </c>
      <c r="F21" s="52">
        <v>29326.2</v>
      </c>
      <c r="G21" s="52">
        <v>0</v>
      </c>
    </row>
    <row r="22" spans="1:7" s="148" customFormat="1" ht="15.75">
      <c r="A22" s="147"/>
      <c r="B22" s="152" t="s">
        <v>11</v>
      </c>
      <c r="C22" s="52">
        <v>360092.65</v>
      </c>
      <c r="D22" s="52">
        <v>29569.82</v>
      </c>
      <c r="E22" s="52">
        <v>29569.82</v>
      </c>
      <c r="F22" s="52">
        <v>29569.82</v>
      </c>
      <c r="G22" s="52">
        <v>0</v>
      </c>
    </row>
    <row r="23" spans="1:7" s="148" customFormat="1" ht="15.75">
      <c r="A23" s="147"/>
      <c r="B23" s="152" t="s">
        <v>12</v>
      </c>
      <c r="C23" s="52">
        <v>361792.65</v>
      </c>
      <c r="D23" s="52">
        <v>29617.26</v>
      </c>
      <c r="E23" s="52">
        <v>29617.26</v>
      </c>
      <c r="F23" s="52">
        <v>29617.26</v>
      </c>
      <c r="G23" s="52">
        <v>0</v>
      </c>
    </row>
    <row r="24" spans="1:7" s="148" customFormat="1" ht="15.75">
      <c r="A24" s="147"/>
      <c r="B24" s="152" t="s">
        <v>13</v>
      </c>
      <c r="C24" s="52">
        <v>364605.65</v>
      </c>
      <c r="D24" s="52">
        <v>30044.8</v>
      </c>
      <c r="E24" s="52">
        <v>30044.8</v>
      </c>
      <c r="F24" s="52">
        <v>30044.8</v>
      </c>
      <c r="G24" s="52">
        <v>0</v>
      </c>
    </row>
    <row r="25" spans="1:11" s="148" customFormat="1" ht="15.75">
      <c r="A25" s="147"/>
      <c r="B25" s="152" t="s">
        <v>14</v>
      </c>
      <c r="C25" s="52">
        <v>365355.65</v>
      </c>
      <c r="D25" s="52">
        <v>30172.3</v>
      </c>
      <c r="E25" s="52">
        <v>30172.3</v>
      </c>
      <c r="F25" s="52">
        <v>30172.3</v>
      </c>
      <c r="G25" s="52">
        <v>0</v>
      </c>
      <c r="H25" s="147"/>
      <c r="I25" s="147"/>
      <c r="J25" s="147"/>
      <c r="K25" s="147"/>
    </row>
    <row r="26" spans="2:7" ht="15.75">
      <c r="B26" s="152" t="s">
        <v>15</v>
      </c>
      <c r="C26" s="52">
        <v>248079.71</v>
      </c>
      <c r="D26" s="52">
        <v>19957.73</v>
      </c>
      <c r="E26" s="52">
        <v>19957.73</v>
      </c>
      <c r="F26" s="52">
        <v>19957.73</v>
      </c>
      <c r="G26" s="52">
        <v>0</v>
      </c>
    </row>
    <row r="27" spans="2:7" ht="15.75">
      <c r="B27" s="152" t="s">
        <v>297</v>
      </c>
      <c r="C27" s="52">
        <v>221076.77</v>
      </c>
      <c r="D27" s="52">
        <v>19694.74</v>
      </c>
      <c r="E27" s="52">
        <v>19694.74</v>
      </c>
      <c r="F27" s="52">
        <v>19694.74</v>
      </c>
      <c r="G27" s="52">
        <v>0</v>
      </c>
    </row>
    <row r="28" spans="2:7" ht="15.75">
      <c r="B28" s="153" t="s">
        <v>35</v>
      </c>
      <c r="C28" s="51">
        <f>SUM(C15:C27)</f>
        <v>4302982.02</v>
      </c>
      <c r="D28" s="51">
        <f>SUM(D15:D27)</f>
        <v>354175.05</v>
      </c>
      <c r="E28" s="51">
        <f>SUM(E15:E27)</f>
        <v>354175.05</v>
      </c>
      <c r="F28" s="51">
        <f>SUM(F15:F27)</f>
        <v>354175.05</v>
      </c>
      <c r="G28" s="51">
        <f>SUM(G15:G27)</f>
        <v>0</v>
      </c>
    </row>
    <row r="32" spans="2:7" ht="12.75">
      <c r="B32" s="199" t="s">
        <v>581</v>
      </c>
      <c r="C32" s="199"/>
      <c r="D32" s="199"/>
      <c r="E32" s="199"/>
      <c r="F32" s="199"/>
      <c r="G32" s="199"/>
    </row>
    <row r="33" spans="2:7" ht="12.75">
      <c r="B33" s="198" t="s">
        <v>582</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52">
        <v>303026.37</v>
      </c>
      <c r="D38" s="52">
        <v>64256.57</v>
      </c>
      <c r="E38" s="52">
        <v>64163.36</v>
      </c>
      <c r="F38" s="52">
        <v>93.21</v>
      </c>
      <c r="G38" s="52">
        <v>64256.57</v>
      </c>
      <c r="H38" s="52">
        <v>0</v>
      </c>
    </row>
    <row r="39" spans="2:8" ht="15.75">
      <c r="B39" s="152" t="s">
        <v>5</v>
      </c>
      <c r="C39" s="52">
        <v>333116.5</v>
      </c>
      <c r="D39" s="52">
        <v>70876.42</v>
      </c>
      <c r="E39" s="52">
        <v>70783.21</v>
      </c>
      <c r="F39" s="52">
        <v>93.21</v>
      </c>
      <c r="G39" s="52">
        <v>70876.42</v>
      </c>
      <c r="H39" s="52">
        <v>0</v>
      </c>
    </row>
    <row r="40" spans="2:8" ht="15.75">
      <c r="B40" s="152" t="s">
        <v>6</v>
      </c>
      <c r="C40" s="52">
        <v>351010.55</v>
      </c>
      <c r="D40" s="52">
        <v>74778.92</v>
      </c>
      <c r="E40" s="52">
        <v>74530.36</v>
      </c>
      <c r="F40" s="52">
        <v>248.56</v>
      </c>
      <c r="G40" s="52">
        <v>74778.92</v>
      </c>
      <c r="H40" s="52">
        <v>0</v>
      </c>
    </row>
    <row r="41" spans="2:8" ht="15.75">
      <c r="B41" s="152" t="s">
        <v>7</v>
      </c>
      <c r="C41" s="52">
        <v>345122.44</v>
      </c>
      <c r="D41" s="52">
        <v>73483.54</v>
      </c>
      <c r="E41" s="52">
        <v>73234.98</v>
      </c>
      <c r="F41" s="52">
        <v>248.56</v>
      </c>
      <c r="G41" s="52">
        <v>73483.54</v>
      </c>
      <c r="H41" s="52">
        <v>0</v>
      </c>
    </row>
    <row r="42" spans="2:8" ht="15.75">
      <c r="B42" s="152" t="s">
        <v>8</v>
      </c>
      <c r="C42" s="52">
        <v>345190.98</v>
      </c>
      <c r="D42" s="52">
        <v>73498.62</v>
      </c>
      <c r="E42" s="52">
        <v>73250.06</v>
      </c>
      <c r="F42" s="52">
        <v>248.56</v>
      </c>
      <c r="G42" s="52">
        <v>73498.62</v>
      </c>
      <c r="H42" s="52">
        <v>0</v>
      </c>
    </row>
    <row r="43" spans="2:8" ht="15.75">
      <c r="B43" s="152" t="s">
        <v>9</v>
      </c>
      <c r="C43" s="52">
        <v>347230.45</v>
      </c>
      <c r="D43" s="52">
        <v>73887.09</v>
      </c>
      <c r="E43" s="52">
        <v>73669.6</v>
      </c>
      <c r="F43" s="52">
        <v>217.49</v>
      </c>
      <c r="G43" s="52">
        <v>73887.09</v>
      </c>
      <c r="H43" s="52">
        <v>0</v>
      </c>
    </row>
    <row r="44" spans="2:8" ht="15.75">
      <c r="B44" s="152" t="s">
        <v>10</v>
      </c>
      <c r="C44" s="52">
        <v>357281.65</v>
      </c>
      <c r="D44" s="52">
        <v>76098.35</v>
      </c>
      <c r="E44" s="52">
        <v>75880.86</v>
      </c>
      <c r="F44" s="52">
        <v>217.49</v>
      </c>
      <c r="G44" s="52">
        <v>76098.35</v>
      </c>
      <c r="H44" s="52">
        <v>0</v>
      </c>
    </row>
    <row r="45" spans="2:8" ht="15.75">
      <c r="B45" s="152" t="s">
        <v>11</v>
      </c>
      <c r="C45" s="52">
        <v>360092.65</v>
      </c>
      <c r="D45" s="52">
        <v>76636.3</v>
      </c>
      <c r="E45" s="52">
        <v>76418.81</v>
      </c>
      <c r="F45" s="52">
        <v>217.49</v>
      </c>
      <c r="G45" s="52">
        <v>76636.3</v>
      </c>
      <c r="H45" s="52">
        <v>0</v>
      </c>
    </row>
    <row r="46" spans="2:8" ht="15.75">
      <c r="B46" s="152" t="s">
        <v>12</v>
      </c>
      <c r="C46" s="52">
        <v>361792.65</v>
      </c>
      <c r="D46" s="52">
        <v>77010.3</v>
      </c>
      <c r="E46" s="52">
        <v>76792.81</v>
      </c>
      <c r="F46" s="52">
        <v>217.49</v>
      </c>
      <c r="G46" s="52">
        <v>77010.3</v>
      </c>
      <c r="H46" s="52">
        <v>0</v>
      </c>
    </row>
    <row r="47" spans="2:8" ht="15.75">
      <c r="B47" s="152" t="s">
        <v>13</v>
      </c>
      <c r="C47" s="52">
        <v>364605.65</v>
      </c>
      <c r="D47" s="52">
        <v>77629.16</v>
      </c>
      <c r="E47" s="52">
        <v>77411.67</v>
      </c>
      <c r="F47" s="52">
        <v>217.49</v>
      </c>
      <c r="G47" s="52">
        <v>77629.16</v>
      </c>
      <c r="H47" s="52">
        <v>0</v>
      </c>
    </row>
    <row r="48" spans="2:8" ht="15.75">
      <c r="B48" s="152" t="s">
        <v>14</v>
      </c>
      <c r="C48" s="52">
        <v>365355.65</v>
      </c>
      <c r="D48" s="52">
        <v>77794.16</v>
      </c>
      <c r="E48" s="52">
        <v>77576.67</v>
      </c>
      <c r="F48" s="52">
        <v>217.49</v>
      </c>
      <c r="G48" s="52">
        <v>77794.16</v>
      </c>
      <c r="H48" s="52">
        <v>0</v>
      </c>
    </row>
    <row r="49" spans="2:8" ht="15.75">
      <c r="B49" s="152" t="s">
        <v>15</v>
      </c>
      <c r="C49" s="52">
        <v>248079.71</v>
      </c>
      <c r="D49" s="52">
        <v>52007.12</v>
      </c>
      <c r="E49" s="52">
        <v>51851.77</v>
      </c>
      <c r="F49" s="52">
        <v>155.35</v>
      </c>
      <c r="G49" s="52">
        <v>52007.12</v>
      </c>
      <c r="H49" s="52">
        <v>0</v>
      </c>
    </row>
    <row r="50" spans="2:8" ht="15.75">
      <c r="B50" s="152" t="s">
        <v>297</v>
      </c>
      <c r="C50" s="52">
        <v>221076.77</v>
      </c>
      <c r="D50" s="52">
        <v>46814.56</v>
      </c>
      <c r="E50" s="52">
        <v>46814.56</v>
      </c>
      <c r="F50" s="52">
        <v>0</v>
      </c>
      <c r="G50" s="52">
        <v>46814.56</v>
      </c>
      <c r="H50" s="52">
        <v>0</v>
      </c>
    </row>
    <row r="51" spans="2:8" ht="15.75">
      <c r="B51" s="153" t="s">
        <v>35</v>
      </c>
      <c r="C51" s="51">
        <f aca="true" t="shared" si="0" ref="C51:H51">SUM(C38:C50)</f>
        <v>4302982.02</v>
      </c>
      <c r="D51" s="51">
        <f t="shared" si="0"/>
        <v>914771.1100000001</v>
      </c>
      <c r="E51" s="51">
        <f t="shared" si="0"/>
        <v>912378.7200000002</v>
      </c>
      <c r="F51" s="51">
        <f t="shared" si="0"/>
        <v>2392.39</v>
      </c>
      <c r="G51" s="51">
        <f t="shared" si="0"/>
        <v>914771.1100000001</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0" dxfId="71" operator="equal" stopIfTrue="1">
      <formula>""</formula>
    </cfRule>
  </conditionalFormatting>
  <conditionalFormatting sqref="C15:G27">
    <cfRule type="cellIs" priority="9" dxfId="71" operator="equal" stopIfTrue="1">
      <formula>""</formula>
    </cfRule>
  </conditionalFormatting>
  <conditionalFormatting sqref="C15:G27">
    <cfRule type="cellIs" priority="8" dxfId="71" operator="equal" stopIfTrue="1">
      <formula>""</formula>
    </cfRule>
  </conditionalFormatting>
  <conditionalFormatting sqref="C38:G50">
    <cfRule type="cellIs" priority="7" dxfId="71" operator="equal" stopIfTrue="1">
      <formula>""</formula>
    </cfRule>
  </conditionalFormatting>
  <conditionalFormatting sqref="F15:G28">
    <cfRule type="cellIs" priority="6" dxfId="71" operator="equal" stopIfTrue="1">
      <formula>""</formula>
    </cfRule>
  </conditionalFormatting>
  <conditionalFormatting sqref="F15:G27">
    <cfRule type="cellIs" priority="5" dxfId="71" operator="equal" stopIfTrue="1">
      <formula>""</formula>
    </cfRule>
  </conditionalFormatting>
  <conditionalFormatting sqref="F15:G27">
    <cfRule type="cellIs" priority="4" dxfId="71" operator="equal" stopIfTrue="1">
      <formula>""</formula>
    </cfRule>
  </conditionalFormatting>
  <conditionalFormatting sqref="G38:H51">
    <cfRule type="cellIs" priority="3" dxfId="71" operator="equal" stopIfTrue="1">
      <formula>""</formula>
    </cfRule>
  </conditionalFormatting>
  <conditionalFormatting sqref="G38:H50">
    <cfRule type="cellIs" priority="2" dxfId="71" operator="equal" stopIfTrue="1">
      <formula>""</formula>
    </cfRule>
  </conditionalFormatting>
  <conditionalFormatting sqref="G38:H50">
    <cfRule type="cellIs" priority="1" dxfId="7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8">
      <selection activeCell="H21" sqref="H21"/>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"&amp;BDValores!E2&amp;" - PRESTAÇÃO DE CONTAS DA CÂMARA MUNICIPAL"</f>
        <v>APLICATIVO DE INFORMAÇÕES MUNICIPAIS ESTRUTURADAS 2017 - PRESTAÇÃO DE CONTAS DA CÂMARA MUNICIPAL</v>
      </c>
      <c r="C2" s="200"/>
      <c r="D2" s="200"/>
      <c r="E2" s="200"/>
      <c r="F2" s="200"/>
      <c r="G2" s="200"/>
      <c r="H2" s="200"/>
      <c r="I2" s="200"/>
      <c r="J2" s="200"/>
    </row>
    <row r="3" spans="2:10" s="142" customFormat="1" ht="12.75">
      <c r="B3" s="205" t="str">
        <f>IF(SUM!$G$3="","","CÂMARA MUNICIPAL - "&amp;UPPER(SUM!G3))</f>
        <v>CÂMARA MUNICIPAL - GRAVATÁ</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1602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1494</v>
      </c>
      <c r="C8" s="207"/>
      <c r="D8" s="207"/>
      <c r="E8" s="207"/>
      <c r="G8" s="207" t="s">
        <v>1495</v>
      </c>
      <c r="H8" s="207"/>
      <c r="I8" s="207"/>
      <c r="J8" s="207"/>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5.75">
      <c r="A12" s="172"/>
      <c r="B12" s="174" t="s">
        <v>4</v>
      </c>
      <c r="C12" s="175">
        <f>120000+172075.34</f>
        <v>292075.33999999997</v>
      </c>
      <c r="D12" s="175">
        <v>8000</v>
      </c>
      <c r="E12" s="32">
        <f>C12+D12</f>
        <v>300075.33999999997</v>
      </c>
      <c r="F12" s="173"/>
      <c r="G12" s="174" t="s">
        <v>4</v>
      </c>
      <c r="H12" s="175"/>
      <c r="I12" s="175"/>
      <c r="J12" s="32">
        <f>H12+I12</f>
        <v>0</v>
      </c>
    </row>
    <row r="13" spans="1:10" s="147" customFormat="1" ht="15.75">
      <c r="A13" s="172"/>
      <c r="B13" s="174" t="s">
        <v>5</v>
      </c>
      <c r="C13" s="175">
        <f>120000+202165.47</f>
        <v>322165.47</v>
      </c>
      <c r="D13" s="175">
        <v>8000</v>
      </c>
      <c r="E13" s="32">
        <f aca="true" t="shared" si="0" ref="E13:E24">C13+D13</f>
        <v>330165.47</v>
      </c>
      <c r="F13" s="173">
        <f>IF(C13="",1,0)</f>
        <v>0</v>
      </c>
      <c r="G13" s="174" t="s">
        <v>5</v>
      </c>
      <c r="H13" s="175"/>
      <c r="I13" s="175"/>
      <c r="J13" s="32">
        <f aca="true" t="shared" si="1" ref="J13:J24">H13+I13</f>
        <v>0</v>
      </c>
    </row>
    <row r="14" spans="1:10" s="147" customFormat="1" ht="15.75">
      <c r="A14" s="172"/>
      <c r="B14" s="174" t="s">
        <v>6</v>
      </c>
      <c r="C14" s="175">
        <f>120000+219904.17</f>
        <v>339904.17000000004</v>
      </c>
      <c r="D14" s="175">
        <v>8000</v>
      </c>
      <c r="E14" s="32">
        <f t="shared" si="0"/>
        <v>347904.17000000004</v>
      </c>
      <c r="F14" s="173">
        <f>IF(C14="",1,0)</f>
        <v>0</v>
      </c>
      <c r="G14" s="174" t="s">
        <v>6</v>
      </c>
      <c r="H14" s="175"/>
      <c r="I14" s="175"/>
      <c r="J14" s="32">
        <f t="shared" si="1"/>
        <v>0</v>
      </c>
    </row>
    <row r="15" spans="1:10" s="147" customFormat="1" ht="15.75">
      <c r="A15" s="172"/>
      <c r="B15" s="174" t="s">
        <v>7</v>
      </c>
      <c r="C15" s="175">
        <f>120000+214016.06</f>
        <v>334016.06</v>
      </c>
      <c r="D15" s="175">
        <v>8000</v>
      </c>
      <c r="E15" s="32">
        <f t="shared" si="0"/>
        <v>342016.06</v>
      </c>
      <c r="F15" s="173">
        <f>IF(C15="",1,0)</f>
        <v>0</v>
      </c>
      <c r="G15" s="174" t="s">
        <v>7</v>
      </c>
      <c r="H15" s="175"/>
      <c r="I15" s="175"/>
      <c r="J15" s="32">
        <f t="shared" si="1"/>
        <v>0</v>
      </c>
    </row>
    <row r="16" spans="2:10" ht="15.75">
      <c r="B16" s="174" t="s">
        <v>8</v>
      </c>
      <c r="C16" s="175">
        <f>120000+214084.6</f>
        <v>334084.6</v>
      </c>
      <c r="D16" s="175">
        <v>8000</v>
      </c>
      <c r="E16" s="32">
        <f t="shared" si="0"/>
        <v>342084.6</v>
      </c>
      <c r="G16" s="174" t="s">
        <v>8</v>
      </c>
      <c r="H16" s="175"/>
      <c r="I16" s="175"/>
      <c r="J16" s="32">
        <f t="shared" si="1"/>
        <v>0</v>
      </c>
    </row>
    <row r="17" spans="2:10" ht="15.75">
      <c r="B17" s="174" t="s">
        <v>9</v>
      </c>
      <c r="C17" s="175">
        <f>120000+215484.6</f>
        <v>335484.6</v>
      </c>
      <c r="D17" s="175">
        <v>8000</v>
      </c>
      <c r="E17" s="32">
        <f t="shared" si="0"/>
        <v>343484.6</v>
      </c>
      <c r="G17" s="174" t="s">
        <v>9</v>
      </c>
      <c r="H17" s="52">
        <v>596.79</v>
      </c>
      <c r="I17" s="175"/>
      <c r="J17" s="32">
        <f t="shared" si="1"/>
        <v>596.79</v>
      </c>
    </row>
    <row r="18" spans="2:10" ht="15.75">
      <c r="B18" s="174" t="s">
        <v>10</v>
      </c>
      <c r="C18" s="175">
        <f>120000+225535.8</f>
        <v>345535.8</v>
      </c>
      <c r="D18" s="175">
        <v>8000</v>
      </c>
      <c r="E18" s="32">
        <f t="shared" si="0"/>
        <v>353535.8</v>
      </c>
      <c r="G18" s="174" t="s">
        <v>10</v>
      </c>
      <c r="H18" s="52">
        <v>670.54</v>
      </c>
      <c r="I18" s="175"/>
      <c r="J18" s="32">
        <f t="shared" si="1"/>
        <v>670.54</v>
      </c>
    </row>
    <row r="19" spans="2:10" ht="15.75">
      <c r="B19" s="174" t="s">
        <v>11</v>
      </c>
      <c r="C19" s="175">
        <f>120000+228346.8</f>
        <v>348346.8</v>
      </c>
      <c r="D19" s="175">
        <v>8000</v>
      </c>
      <c r="E19" s="32">
        <f t="shared" si="0"/>
        <v>356346.8</v>
      </c>
      <c r="G19" s="174" t="s">
        <v>11</v>
      </c>
      <c r="H19" s="52">
        <v>670.54</v>
      </c>
      <c r="I19" s="175"/>
      <c r="J19" s="32">
        <f t="shared" si="1"/>
        <v>670.54</v>
      </c>
    </row>
    <row r="20" spans="2:10" ht="15.75">
      <c r="B20" s="174" t="s">
        <v>12</v>
      </c>
      <c r="C20" s="175">
        <f>120000+230046.8</f>
        <v>350046.8</v>
      </c>
      <c r="D20" s="175">
        <v>8000</v>
      </c>
      <c r="E20" s="32">
        <f t="shared" si="0"/>
        <v>358046.8</v>
      </c>
      <c r="G20" s="174" t="s">
        <v>12</v>
      </c>
      <c r="H20" s="52">
        <v>670.54</v>
      </c>
      <c r="I20" s="175"/>
      <c r="J20" s="32">
        <f t="shared" si="1"/>
        <v>670.54</v>
      </c>
    </row>
    <row r="21" spans="2:10" ht="15.75">
      <c r="B21" s="174" t="s">
        <v>13</v>
      </c>
      <c r="C21" s="175">
        <f>120000+232859.8</f>
        <v>352859.8</v>
      </c>
      <c r="D21" s="175">
        <v>8000</v>
      </c>
      <c r="E21" s="32">
        <f t="shared" si="0"/>
        <v>360859.8</v>
      </c>
      <c r="G21" s="174" t="s">
        <v>13</v>
      </c>
      <c r="H21" s="52">
        <v>670.54</v>
      </c>
      <c r="I21" s="175"/>
      <c r="J21" s="32">
        <f t="shared" si="1"/>
        <v>670.54</v>
      </c>
    </row>
    <row r="22" spans="2:10" ht="15.75">
      <c r="B22" s="174" t="s">
        <v>14</v>
      </c>
      <c r="C22" s="175">
        <f>120000+233609.8</f>
        <v>353609.8</v>
      </c>
      <c r="D22" s="175">
        <v>8000</v>
      </c>
      <c r="E22" s="32">
        <f t="shared" si="0"/>
        <v>361609.8</v>
      </c>
      <c r="G22" s="174" t="s">
        <v>14</v>
      </c>
      <c r="H22" s="52">
        <v>670.54</v>
      </c>
      <c r="I22" s="175"/>
      <c r="J22" s="32">
        <f t="shared" si="1"/>
        <v>670.54</v>
      </c>
    </row>
    <row r="23" spans="2:10" ht="15.75">
      <c r="B23" s="174" t="s">
        <v>15</v>
      </c>
      <c r="C23" s="175">
        <f>120000+116396</f>
        <v>236396</v>
      </c>
      <c r="D23" s="175">
        <v>8000</v>
      </c>
      <c r="E23" s="32">
        <f t="shared" si="0"/>
        <v>244396</v>
      </c>
      <c r="G23" s="174" t="s">
        <v>15</v>
      </c>
      <c r="H23" s="52">
        <v>670.54</v>
      </c>
      <c r="I23" s="175"/>
      <c r="J23" s="32">
        <f t="shared" si="1"/>
        <v>670.54</v>
      </c>
    </row>
    <row r="24" spans="2:10" ht="15.75">
      <c r="B24" s="174" t="s">
        <v>297</v>
      </c>
      <c r="C24" s="175">
        <v>223422.18</v>
      </c>
      <c r="D24" s="175"/>
      <c r="E24" s="32">
        <f t="shared" si="0"/>
        <v>223422.18</v>
      </c>
      <c r="G24" s="174" t="s">
        <v>297</v>
      </c>
      <c r="H24" s="52"/>
      <c r="I24" s="175"/>
      <c r="J24" s="32">
        <f t="shared" si="1"/>
        <v>0</v>
      </c>
    </row>
    <row r="25" spans="2:10" ht="15.75">
      <c r="B25" s="177" t="s">
        <v>35</v>
      </c>
      <c r="C25" s="30">
        <f>SUM(C12:C24)</f>
        <v>4167947.4199999995</v>
      </c>
      <c r="D25" s="30">
        <f>SUM(D12:D24)</f>
        <v>96000</v>
      </c>
      <c r="E25" s="30">
        <f>SUM(E12:E24)</f>
        <v>4263947.419999999</v>
      </c>
      <c r="G25" s="177" t="s">
        <v>35</v>
      </c>
      <c r="H25" s="30">
        <f>SUM(H12:H24)</f>
        <v>4620.03</v>
      </c>
      <c r="I25" s="30">
        <f>SUM(I12:I24)</f>
        <v>0</v>
      </c>
      <c r="J25" s="30">
        <f>SUM(J12:J24)</f>
        <v>4620.03</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8" dxfId="71" operator="equal" stopIfTrue="1">
      <formula>""</formula>
    </cfRule>
  </conditionalFormatting>
  <conditionalFormatting sqref="H11:J11">
    <cfRule type="expression" priority="7" dxfId="68" stopIfTrue="1">
      <formula>$G31&lt;&gt;$L31</formula>
    </cfRule>
  </conditionalFormatting>
  <conditionalFormatting sqref="H12:J16 H25:J25 I17:J24">
    <cfRule type="cellIs" priority="6" dxfId="71" operator="equal" stopIfTrue="1">
      <formula>""</formula>
    </cfRule>
  </conditionalFormatting>
  <conditionalFormatting sqref="C11:E11">
    <cfRule type="expression" priority="5" dxfId="68" stopIfTrue="1">
      <formula>#REF!&lt;&gt;$L11</formula>
    </cfRule>
  </conditionalFormatting>
  <conditionalFormatting sqref="I25:J25">
    <cfRule type="cellIs" priority="4" dxfId="71" operator="equal" stopIfTrue="1">
      <formula>""</formula>
    </cfRule>
  </conditionalFormatting>
  <conditionalFormatting sqref="H25:J25">
    <cfRule type="cellIs" priority="3" dxfId="71" operator="equal" stopIfTrue="1">
      <formula>""</formula>
    </cfRule>
  </conditionalFormatting>
  <conditionalFormatting sqref="J12:J24">
    <cfRule type="cellIs" priority="2" dxfId="71" operator="equal" stopIfTrue="1">
      <formula>""</formula>
    </cfRule>
  </conditionalFormatting>
  <conditionalFormatting sqref="H17:H24">
    <cfRule type="cellIs" priority="1" dxfId="7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P066</v>
      </c>
      <c r="C5" s="75">
        <v>106</v>
      </c>
      <c r="D5" s="71" t="s">
        <v>1024</v>
      </c>
      <c r="E5" s="75">
        <f>E2</f>
        <v>2017</v>
      </c>
      <c r="F5" s="70" t="s">
        <v>586</v>
      </c>
      <c r="G5" s="76" t="s">
        <v>223</v>
      </c>
      <c r="H5" s="72" t="s">
        <v>644</v>
      </c>
      <c r="I5" s="77" t="s">
        <v>222</v>
      </c>
      <c r="J5" s="78">
        <v>0</v>
      </c>
      <c r="K5" s="154">
        <f>'07'!D10</f>
        <v>5125840.07</v>
      </c>
      <c r="L5" s="155" t="s">
        <v>1611</v>
      </c>
    </row>
    <row r="6" spans="2:12" ht="15">
      <c r="B6" s="76" t="str">
        <f>B5</f>
        <v>P066</v>
      </c>
      <c r="C6" s="75">
        <v>106</v>
      </c>
      <c r="D6" s="71" t="s">
        <v>1024</v>
      </c>
      <c r="E6" s="75">
        <f>E5</f>
        <v>2017</v>
      </c>
      <c r="F6" s="70" t="s">
        <v>587</v>
      </c>
      <c r="G6" s="76" t="s">
        <v>224</v>
      </c>
      <c r="H6" s="72" t="s">
        <v>645</v>
      </c>
      <c r="I6" s="77" t="s">
        <v>222</v>
      </c>
      <c r="J6" s="78">
        <v>0</v>
      </c>
      <c r="K6" s="154">
        <f>'07'!D11</f>
        <v>5090363.28</v>
      </c>
      <c r="L6" s="155" t="s">
        <v>1611</v>
      </c>
    </row>
    <row r="7" spans="2:12" ht="15">
      <c r="B7" s="76" t="str">
        <f aca="true" t="shared" si="0" ref="B7:B70">B6</f>
        <v>P066</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P066</v>
      </c>
      <c r="C8" s="75">
        <v>106</v>
      </c>
      <c r="D8" s="71" t="s">
        <v>1024</v>
      </c>
      <c r="E8" s="75">
        <f t="shared" si="1"/>
        <v>2017</v>
      </c>
      <c r="F8" s="70" t="s">
        <v>589</v>
      </c>
      <c r="G8" s="76" t="s">
        <v>226</v>
      </c>
      <c r="H8" s="72" t="s">
        <v>647</v>
      </c>
      <c r="I8" s="77" t="s">
        <v>222</v>
      </c>
      <c r="J8" s="78">
        <v>0</v>
      </c>
      <c r="K8" s="154">
        <f>'07'!D13</f>
        <v>2392.39</v>
      </c>
      <c r="L8" s="155" t="s">
        <v>1611</v>
      </c>
    </row>
    <row r="9" spans="2:12" ht="15">
      <c r="B9" s="76" t="str">
        <f t="shared" si="0"/>
        <v>P066</v>
      </c>
      <c r="C9" s="75">
        <v>106</v>
      </c>
      <c r="D9" s="71" t="s">
        <v>1024</v>
      </c>
      <c r="E9" s="75">
        <f t="shared" si="1"/>
        <v>2017</v>
      </c>
      <c r="F9" s="70" t="s">
        <v>590</v>
      </c>
      <c r="G9" s="76" t="s">
        <v>227</v>
      </c>
      <c r="H9" s="72" t="s">
        <v>648</v>
      </c>
      <c r="I9" s="77" t="s">
        <v>222</v>
      </c>
      <c r="J9" s="78">
        <v>0</v>
      </c>
      <c r="K9" s="154">
        <f>'07'!D14</f>
        <v>4172567.45</v>
      </c>
      <c r="L9" s="155" t="s">
        <v>1611</v>
      </c>
    </row>
    <row r="10" spans="2:12" ht="15">
      <c r="B10" s="76" t="str">
        <f t="shared" si="0"/>
        <v>P066</v>
      </c>
      <c r="C10" s="75">
        <v>106</v>
      </c>
      <c r="D10" s="71" t="s">
        <v>1024</v>
      </c>
      <c r="E10" s="75">
        <f t="shared" si="1"/>
        <v>2017</v>
      </c>
      <c r="F10" s="70" t="s">
        <v>591</v>
      </c>
      <c r="G10" s="76" t="s">
        <v>228</v>
      </c>
      <c r="H10" s="72" t="s">
        <v>649</v>
      </c>
      <c r="I10" s="77" t="s">
        <v>222</v>
      </c>
      <c r="J10" s="78">
        <v>0</v>
      </c>
      <c r="K10" s="154">
        <f>'07'!D15</f>
        <v>915403.44</v>
      </c>
      <c r="L10" s="155" t="s">
        <v>1611</v>
      </c>
    </row>
    <row r="11" spans="2:12" ht="15">
      <c r="B11" s="76" t="str">
        <f t="shared" si="0"/>
        <v>P066</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P066</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P066</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P066</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P066</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P066</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P066</v>
      </c>
      <c r="C17" s="75">
        <v>106</v>
      </c>
      <c r="D17" s="71" t="s">
        <v>1024</v>
      </c>
      <c r="E17" s="75">
        <f t="shared" si="1"/>
        <v>2017</v>
      </c>
      <c r="F17" s="70" t="s">
        <v>597</v>
      </c>
      <c r="G17" s="76" t="s">
        <v>656</v>
      </c>
      <c r="I17" s="77" t="s">
        <v>222</v>
      </c>
      <c r="J17" s="78">
        <v>0</v>
      </c>
      <c r="K17" s="154">
        <f>'07'!D22</f>
        <v>0</v>
      </c>
      <c r="L17" s="155" t="s">
        <v>1611</v>
      </c>
    </row>
    <row r="18" spans="2:12" ht="15">
      <c r="B18" s="76" t="str">
        <f t="shared" si="0"/>
        <v>P066</v>
      </c>
      <c r="C18" s="75">
        <v>106</v>
      </c>
      <c r="D18" s="71" t="s">
        <v>1024</v>
      </c>
      <c r="E18" s="75">
        <f t="shared" si="1"/>
        <v>2017</v>
      </c>
      <c r="F18" s="70" t="s">
        <v>598</v>
      </c>
      <c r="G18" s="76" t="s">
        <v>657</v>
      </c>
      <c r="I18" s="77" t="s">
        <v>222</v>
      </c>
      <c r="J18" s="78">
        <v>0</v>
      </c>
      <c r="K18" s="154">
        <f>'07'!D23</f>
        <v>0</v>
      </c>
      <c r="L18" s="155" t="s">
        <v>1611</v>
      </c>
    </row>
    <row r="19" spans="2:12" ht="15">
      <c r="B19" s="76" t="str">
        <f t="shared" si="0"/>
        <v>P066</v>
      </c>
      <c r="C19" s="75">
        <v>106</v>
      </c>
      <c r="D19" s="71" t="s">
        <v>1024</v>
      </c>
      <c r="E19" s="75">
        <f t="shared" si="1"/>
        <v>2017</v>
      </c>
      <c r="F19" s="70" t="s">
        <v>599</v>
      </c>
      <c r="G19" s="76" t="s">
        <v>658</v>
      </c>
      <c r="I19" s="77" t="s">
        <v>222</v>
      </c>
      <c r="J19" s="78">
        <v>0</v>
      </c>
      <c r="K19" s="154">
        <f>'07'!D24</f>
        <v>0</v>
      </c>
      <c r="L19" s="155" t="s">
        <v>1611</v>
      </c>
    </row>
    <row r="20" spans="2:12" ht="15">
      <c r="B20" s="76" t="str">
        <f t="shared" si="0"/>
        <v>P066</v>
      </c>
      <c r="C20" s="75">
        <v>106</v>
      </c>
      <c r="D20" s="71" t="s">
        <v>1024</v>
      </c>
      <c r="E20" s="75">
        <f t="shared" si="1"/>
        <v>2017</v>
      </c>
      <c r="F20" s="70" t="s">
        <v>600</v>
      </c>
      <c r="G20" s="76" t="s">
        <v>659</v>
      </c>
      <c r="I20" s="77" t="s">
        <v>222</v>
      </c>
      <c r="J20" s="78">
        <v>0</v>
      </c>
      <c r="K20" s="154">
        <f>'07'!D25</f>
        <v>0</v>
      </c>
      <c r="L20" s="155" t="s">
        <v>1611</v>
      </c>
    </row>
    <row r="21" spans="2:12" ht="15">
      <c r="B21" s="76" t="str">
        <f t="shared" si="0"/>
        <v>P066</v>
      </c>
      <c r="C21" s="75">
        <v>106</v>
      </c>
      <c r="D21" s="71" t="s">
        <v>1024</v>
      </c>
      <c r="E21" s="75">
        <f t="shared" si="1"/>
        <v>2017</v>
      </c>
      <c r="F21" s="70" t="s">
        <v>601</v>
      </c>
      <c r="G21" s="76" t="s">
        <v>660</v>
      </c>
      <c r="I21" s="77" t="s">
        <v>222</v>
      </c>
      <c r="J21" s="78">
        <v>0</v>
      </c>
      <c r="K21" s="154">
        <f>'07'!D26</f>
        <v>0</v>
      </c>
      <c r="L21" s="155" t="s">
        <v>1611</v>
      </c>
    </row>
    <row r="22" spans="2:12" ht="15">
      <c r="B22" s="76" t="str">
        <f t="shared" si="0"/>
        <v>P066</v>
      </c>
      <c r="C22" s="75">
        <v>106</v>
      </c>
      <c r="D22" s="71" t="s">
        <v>1024</v>
      </c>
      <c r="E22" s="75">
        <f t="shared" si="1"/>
        <v>2017</v>
      </c>
      <c r="F22" s="70" t="s">
        <v>602</v>
      </c>
      <c r="G22" s="76" t="s">
        <v>233</v>
      </c>
      <c r="H22" s="72" t="s">
        <v>661</v>
      </c>
      <c r="I22" s="77" t="s">
        <v>222</v>
      </c>
      <c r="J22" s="78">
        <v>0</v>
      </c>
      <c r="K22" s="154">
        <f>'07'!D27</f>
        <v>35476.79</v>
      </c>
      <c r="L22" s="155" t="s">
        <v>1611</v>
      </c>
    </row>
    <row r="23" spans="2:12" ht="15">
      <c r="B23" s="76" t="str">
        <f t="shared" si="0"/>
        <v>P066</v>
      </c>
      <c r="C23" s="75">
        <v>106</v>
      </c>
      <c r="D23" s="71" t="s">
        <v>1024</v>
      </c>
      <c r="E23" s="75">
        <f t="shared" si="1"/>
        <v>2017</v>
      </c>
      <c r="F23" s="70" t="s">
        <v>603</v>
      </c>
      <c r="G23" s="76" t="s">
        <v>234</v>
      </c>
      <c r="H23" s="72" t="s">
        <v>662</v>
      </c>
      <c r="I23" s="77" t="s">
        <v>222</v>
      </c>
      <c r="J23" s="78">
        <v>0</v>
      </c>
      <c r="K23" s="154">
        <f>'07'!D28</f>
        <v>23764.29</v>
      </c>
      <c r="L23" s="155" t="s">
        <v>1611</v>
      </c>
    </row>
    <row r="24" spans="2:12" ht="15">
      <c r="B24" s="76" t="str">
        <f t="shared" si="0"/>
        <v>P066</v>
      </c>
      <c r="C24" s="75">
        <v>106</v>
      </c>
      <c r="D24" s="71" t="s">
        <v>1024</v>
      </c>
      <c r="E24" s="75">
        <f t="shared" si="1"/>
        <v>2017</v>
      </c>
      <c r="F24" s="70" t="s">
        <v>604</v>
      </c>
      <c r="G24" s="76" t="s">
        <v>235</v>
      </c>
      <c r="H24" s="72" t="s">
        <v>663</v>
      </c>
      <c r="I24" s="77" t="s">
        <v>222</v>
      </c>
      <c r="J24" s="78">
        <v>0</v>
      </c>
      <c r="K24" s="154">
        <f>'07'!D29</f>
        <v>11712.5</v>
      </c>
      <c r="L24" s="155" t="s">
        <v>1611</v>
      </c>
    </row>
    <row r="25" spans="2:12" ht="15">
      <c r="B25" s="76" t="str">
        <f t="shared" si="0"/>
        <v>P066</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P066</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P066</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P066</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P066</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P066</v>
      </c>
      <c r="C30" s="75">
        <v>106</v>
      </c>
      <c r="D30" s="71" t="s">
        <v>1024</v>
      </c>
      <c r="E30" s="75">
        <f t="shared" si="1"/>
        <v>2017</v>
      </c>
      <c r="F30" s="70" t="s">
        <v>610</v>
      </c>
      <c r="G30" s="76" t="s">
        <v>241</v>
      </c>
      <c r="I30" s="77" t="s">
        <v>222</v>
      </c>
      <c r="J30" s="78">
        <v>0</v>
      </c>
      <c r="K30" s="154">
        <f>'07'!D35</f>
        <v>0</v>
      </c>
      <c r="L30" s="155" t="s">
        <v>1611</v>
      </c>
    </row>
    <row r="31" spans="2:12" ht="15">
      <c r="B31" s="76" t="str">
        <f t="shared" si="0"/>
        <v>P066</v>
      </c>
      <c r="C31" s="75">
        <v>106</v>
      </c>
      <c r="D31" s="71" t="s">
        <v>1024</v>
      </c>
      <c r="E31" s="75">
        <f t="shared" si="1"/>
        <v>2017</v>
      </c>
      <c r="F31" s="70" t="s">
        <v>611</v>
      </c>
      <c r="G31" s="76" t="s">
        <v>242</v>
      </c>
      <c r="I31" s="77" t="s">
        <v>222</v>
      </c>
      <c r="J31" s="78">
        <v>0</v>
      </c>
      <c r="K31" s="154">
        <f>'07'!D36</f>
        <v>0</v>
      </c>
      <c r="L31" s="155" t="s">
        <v>1611</v>
      </c>
    </row>
    <row r="32" spans="2:12" ht="15">
      <c r="B32" s="76" t="str">
        <f t="shared" si="0"/>
        <v>P066</v>
      </c>
      <c r="C32" s="75">
        <v>106</v>
      </c>
      <c r="D32" s="71" t="s">
        <v>1024</v>
      </c>
      <c r="E32" s="75">
        <f t="shared" si="1"/>
        <v>2017</v>
      </c>
      <c r="F32" s="70" t="s">
        <v>612</v>
      </c>
      <c r="G32" s="76" t="s">
        <v>243</v>
      </c>
      <c r="I32" s="77" t="s">
        <v>222</v>
      </c>
      <c r="J32" s="78">
        <v>0</v>
      </c>
      <c r="K32" s="154">
        <f>'07'!D37</f>
        <v>0</v>
      </c>
      <c r="L32" s="155" t="s">
        <v>1611</v>
      </c>
    </row>
    <row r="33" spans="2:12" ht="15">
      <c r="B33" s="76" t="str">
        <f t="shared" si="0"/>
        <v>P066</v>
      </c>
      <c r="C33" s="75">
        <v>106</v>
      </c>
      <c r="D33" s="71" t="s">
        <v>1024</v>
      </c>
      <c r="E33" s="75">
        <f t="shared" si="1"/>
        <v>2017</v>
      </c>
      <c r="F33" s="70" t="s">
        <v>613</v>
      </c>
      <c r="G33" s="76" t="s">
        <v>244</v>
      </c>
      <c r="I33" s="77" t="s">
        <v>222</v>
      </c>
      <c r="J33" s="78">
        <v>0</v>
      </c>
      <c r="K33" s="154">
        <f>'07'!D38</f>
        <v>0</v>
      </c>
      <c r="L33" s="155" t="s">
        <v>1611</v>
      </c>
    </row>
    <row r="34" spans="2:12" ht="15">
      <c r="B34" s="76" t="str">
        <f t="shared" si="0"/>
        <v>P066</v>
      </c>
      <c r="C34" s="75">
        <v>106</v>
      </c>
      <c r="D34" s="71" t="s">
        <v>1024</v>
      </c>
      <c r="E34" s="75">
        <f t="shared" si="1"/>
        <v>2017</v>
      </c>
      <c r="F34" s="70" t="s">
        <v>614</v>
      </c>
      <c r="G34" s="76" t="s">
        <v>245</v>
      </c>
      <c r="I34" s="77" t="s">
        <v>222</v>
      </c>
      <c r="J34" s="78">
        <v>0</v>
      </c>
      <c r="K34" s="154">
        <f>'07'!D39</f>
        <v>0</v>
      </c>
      <c r="L34" s="155" t="s">
        <v>1611</v>
      </c>
    </row>
    <row r="35" spans="2:12" ht="15">
      <c r="B35" s="76" t="str">
        <f t="shared" si="0"/>
        <v>P066</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P066</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P066</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P066</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P066</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P066</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P066</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P066</v>
      </c>
      <c r="C42" s="75">
        <v>106</v>
      </c>
      <c r="D42" s="71" t="s">
        <v>1024</v>
      </c>
      <c r="E42" s="75">
        <f t="shared" si="1"/>
        <v>2017</v>
      </c>
      <c r="F42" s="70" t="s">
        <v>622</v>
      </c>
      <c r="G42" s="76" t="s">
        <v>254</v>
      </c>
      <c r="I42" s="77" t="s">
        <v>222</v>
      </c>
      <c r="J42" s="78">
        <v>0</v>
      </c>
      <c r="K42" s="154">
        <f>'07'!D47</f>
        <v>0</v>
      </c>
      <c r="L42" s="155" t="s">
        <v>1611</v>
      </c>
    </row>
    <row r="43" spans="2:12" ht="15">
      <c r="B43" s="76" t="str">
        <f t="shared" si="0"/>
        <v>P066</v>
      </c>
      <c r="C43" s="75">
        <v>106</v>
      </c>
      <c r="D43" s="71" t="s">
        <v>1024</v>
      </c>
      <c r="E43" s="75">
        <f t="shared" si="1"/>
        <v>2017</v>
      </c>
      <c r="F43" s="70" t="s">
        <v>623</v>
      </c>
      <c r="G43" s="76" t="s">
        <v>255</v>
      </c>
      <c r="I43" s="77" t="s">
        <v>222</v>
      </c>
      <c r="J43" s="78">
        <v>0</v>
      </c>
      <c r="K43" s="154">
        <f>'07'!D48</f>
        <v>0</v>
      </c>
      <c r="L43" s="155" t="s">
        <v>1611</v>
      </c>
    </row>
    <row r="44" spans="2:12" ht="15">
      <c r="B44" s="76" t="str">
        <f t="shared" si="0"/>
        <v>P066</v>
      </c>
      <c r="C44" s="75">
        <v>106</v>
      </c>
      <c r="D44" s="71" t="s">
        <v>1024</v>
      </c>
      <c r="E44" s="75">
        <f t="shared" si="1"/>
        <v>2017</v>
      </c>
      <c r="F44" s="70" t="s">
        <v>624</v>
      </c>
      <c r="G44" s="76" t="s">
        <v>256</v>
      </c>
      <c r="I44" s="77" t="s">
        <v>222</v>
      </c>
      <c r="J44" s="78">
        <v>0</v>
      </c>
      <c r="K44" s="154">
        <f>'07'!D49</f>
        <v>0</v>
      </c>
      <c r="L44" s="155" t="s">
        <v>1611</v>
      </c>
    </row>
    <row r="45" spans="2:12" ht="15">
      <c r="B45" s="76" t="str">
        <f t="shared" si="0"/>
        <v>P066</v>
      </c>
      <c r="C45" s="75">
        <v>106</v>
      </c>
      <c r="D45" s="71" t="s">
        <v>1024</v>
      </c>
      <c r="E45" s="75">
        <f t="shared" si="1"/>
        <v>2017</v>
      </c>
      <c r="F45" s="70" t="s">
        <v>625</v>
      </c>
      <c r="G45" s="76" t="s">
        <v>257</v>
      </c>
      <c r="I45" s="77" t="s">
        <v>222</v>
      </c>
      <c r="J45" s="78">
        <v>0</v>
      </c>
      <c r="K45" s="154">
        <f>'07'!D50</f>
        <v>0</v>
      </c>
      <c r="L45" s="155" t="s">
        <v>1611</v>
      </c>
    </row>
    <row r="46" spans="2:12" ht="15">
      <c r="B46" s="76" t="str">
        <f t="shared" si="0"/>
        <v>P066</v>
      </c>
      <c r="C46" s="75">
        <v>106</v>
      </c>
      <c r="D46" s="71" t="s">
        <v>1024</v>
      </c>
      <c r="E46" s="75">
        <f t="shared" si="1"/>
        <v>2017</v>
      </c>
      <c r="F46" s="70" t="s">
        <v>626</v>
      </c>
      <c r="G46" s="76" t="s">
        <v>258</v>
      </c>
      <c r="I46" s="77" t="s">
        <v>222</v>
      </c>
      <c r="J46" s="78">
        <v>0</v>
      </c>
      <c r="K46" s="154">
        <f>'07'!D51</f>
        <v>0</v>
      </c>
      <c r="L46" s="155" t="s">
        <v>1611</v>
      </c>
    </row>
    <row r="47" spans="2:12" ht="15">
      <c r="B47" s="76" t="str">
        <f t="shared" si="0"/>
        <v>P066</v>
      </c>
      <c r="C47" s="75">
        <v>106</v>
      </c>
      <c r="D47" s="71" t="s">
        <v>1024</v>
      </c>
      <c r="E47" s="75">
        <f t="shared" si="1"/>
        <v>2017</v>
      </c>
      <c r="F47" s="70" t="s">
        <v>627</v>
      </c>
      <c r="G47" s="76" t="s">
        <v>259</v>
      </c>
      <c r="H47" s="72" t="s">
        <v>676</v>
      </c>
      <c r="I47" s="77" t="s">
        <v>222</v>
      </c>
      <c r="J47" s="78">
        <v>0</v>
      </c>
      <c r="K47" s="154">
        <f>'07'!D52</f>
        <v>5125840.07</v>
      </c>
      <c r="L47" s="155" t="s">
        <v>1611</v>
      </c>
    </row>
    <row r="48" spans="2:12" ht="15">
      <c r="B48" s="76" t="str">
        <f t="shared" si="0"/>
        <v>P066</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P066</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P066</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P066</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P066</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P066</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P066</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P066</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P066</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P066</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P066</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P066</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P066</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P066</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P066</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P066</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P066</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P066</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P066</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P066</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P066</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P066</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P066</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P066</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P066</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P066</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P066</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P066</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P066</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P066</v>
      </c>
      <c r="C77" s="75">
        <v>115</v>
      </c>
      <c r="D77" s="71" t="s">
        <v>1025</v>
      </c>
      <c r="E77" s="75">
        <f t="shared" si="3"/>
        <v>2017</v>
      </c>
      <c r="F77" s="70" t="s">
        <v>735</v>
      </c>
      <c r="G77" s="162" t="str">
        <f>'03'!B10</f>
        <v>01</v>
      </c>
      <c r="H77" s="76" t="s">
        <v>1029</v>
      </c>
      <c r="I77" s="77" t="s">
        <v>222</v>
      </c>
      <c r="J77" s="78">
        <v>0</v>
      </c>
      <c r="K77" s="78">
        <f>'03'!H10</f>
        <v>8000</v>
      </c>
      <c r="L77" s="161" t="s">
        <v>1612</v>
      </c>
    </row>
    <row r="78" spans="2:12" ht="15">
      <c r="B78" s="76" t="str">
        <f t="shared" si="2"/>
        <v>P066</v>
      </c>
      <c r="C78" s="75">
        <v>115</v>
      </c>
      <c r="D78" s="71" t="s">
        <v>1025</v>
      </c>
      <c r="E78" s="75">
        <f t="shared" si="3"/>
        <v>2017</v>
      </c>
      <c r="F78" s="70" t="s">
        <v>736</v>
      </c>
      <c r="G78" s="162" t="str">
        <f>'03'!B11</f>
        <v>02</v>
      </c>
      <c r="H78" s="76" t="s">
        <v>1030</v>
      </c>
      <c r="I78" s="77" t="s">
        <v>222</v>
      </c>
      <c r="J78" s="78">
        <v>0</v>
      </c>
      <c r="K78" s="78">
        <f>'03'!H11</f>
        <v>8000</v>
      </c>
      <c r="L78" s="161" t="s">
        <v>1612</v>
      </c>
    </row>
    <row r="79" spans="2:12" ht="15">
      <c r="B79" s="76" t="str">
        <f t="shared" si="2"/>
        <v>P066</v>
      </c>
      <c r="C79" s="75">
        <v>115</v>
      </c>
      <c r="D79" s="71" t="s">
        <v>1025</v>
      </c>
      <c r="E79" s="75">
        <f t="shared" si="3"/>
        <v>2017</v>
      </c>
      <c r="F79" s="70" t="s">
        <v>737</v>
      </c>
      <c r="G79" s="162" t="str">
        <f>'03'!B12</f>
        <v>03</v>
      </c>
      <c r="H79" s="76" t="s">
        <v>1031</v>
      </c>
      <c r="I79" s="77" t="s">
        <v>222</v>
      </c>
      <c r="J79" s="78">
        <v>0</v>
      </c>
      <c r="K79" s="78">
        <f>'03'!H12</f>
        <v>8000</v>
      </c>
      <c r="L79" s="161" t="s">
        <v>1612</v>
      </c>
    </row>
    <row r="80" spans="2:12" ht="15">
      <c r="B80" s="76" t="str">
        <f t="shared" si="2"/>
        <v>P066</v>
      </c>
      <c r="C80" s="75">
        <v>115</v>
      </c>
      <c r="D80" s="71" t="s">
        <v>1025</v>
      </c>
      <c r="E80" s="75">
        <f t="shared" si="3"/>
        <v>2017</v>
      </c>
      <c r="F80" s="70" t="s">
        <v>738</v>
      </c>
      <c r="G80" s="162" t="str">
        <f>'03'!B13</f>
        <v>04</v>
      </c>
      <c r="H80" s="76" t="s">
        <v>1032</v>
      </c>
      <c r="I80" s="77" t="s">
        <v>222</v>
      </c>
      <c r="J80" s="78">
        <v>0</v>
      </c>
      <c r="K80" s="78">
        <f>'03'!H13</f>
        <v>8000</v>
      </c>
      <c r="L80" s="161" t="s">
        <v>1612</v>
      </c>
    </row>
    <row r="81" spans="2:12" ht="15">
      <c r="B81" s="76" t="str">
        <f t="shared" si="2"/>
        <v>P066</v>
      </c>
      <c r="C81" s="75">
        <v>115</v>
      </c>
      <c r="D81" s="71" t="s">
        <v>1025</v>
      </c>
      <c r="E81" s="75">
        <f t="shared" si="3"/>
        <v>2017</v>
      </c>
      <c r="F81" s="70" t="s">
        <v>739</v>
      </c>
      <c r="G81" s="162" t="str">
        <f>'03'!B14</f>
        <v>05</v>
      </c>
      <c r="H81" s="76" t="s">
        <v>1033</v>
      </c>
      <c r="I81" s="77" t="s">
        <v>222</v>
      </c>
      <c r="J81" s="78">
        <v>0</v>
      </c>
      <c r="K81" s="78">
        <f>'03'!H14</f>
        <v>8000</v>
      </c>
      <c r="L81" s="161" t="s">
        <v>1612</v>
      </c>
    </row>
    <row r="82" spans="2:12" ht="15">
      <c r="B82" s="76" t="str">
        <f t="shared" si="2"/>
        <v>P066</v>
      </c>
      <c r="C82" s="75">
        <v>115</v>
      </c>
      <c r="D82" s="71" t="s">
        <v>1025</v>
      </c>
      <c r="E82" s="75">
        <f t="shared" si="3"/>
        <v>2017</v>
      </c>
      <c r="F82" s="70" t="s">
        <v>740</v>
      </c>
      <c r="G82" s="162" t="str">
        <f>'03'!B15</f>
        <v>06</v>
      </c>
      <c r="H82" s="76" t="s">
        <v>1034</v>
      </c>
      <c r="I82" s="77" t="s">
        <v>222</v>
      </c>
      <c r="J82" s="78">
        <v>0</v>
      </c>
      <c r="K82" s="78">
        <f>'03'!H15</f>
        <v>8000</v>
      </c>
      <c r="L82" s="161" t="s">
        <v>1612</v>
      </c>
    </row>
    <row r="83" spans="2:12" ht="15">
      <c r="B83" s="76" t="str">
        <f t="shared" si="2"/>
        <v>P066</v>
      </c>
      <c r="C83" s="75">
        <v>115</v>
      </c>
      <c r="D83" s="71" t="s">
        <v>1025</v>
      </c>
      <c r="E83" s="75">
        <f t="shared" si="3"/>
        <v>2017</v>
      </c>
      <c r="F83" s="70" t="s">
        <v>741</v>
      </c>
      <c r="G83" s="162" t="str">
        <f>'03'!B16</f>
        <v>07</v>
      </c>
      <c r="H83" s="76" t="s">
        <v>1035</v>
      </c>
      <c r="I83" s="77" t="s">
        <v>222</v>
      </c>
      <c r="J83" s="78">
        <v>0</v>
      </c>
      <c r="K83" s="78">
        <f>'03'!H16</f>
        <v>8000</v>
      </c>
      <c r="L83" s="161" t="s">
        <v>1612</v>
      </c>
    </row>
    <row r="84" spans="2:12" ht="15">
      <c r="B84" s="76" t="str">
        <f t="shared" si="2"/>
        <v>P066</v>
      </c>
      <c r="C84" s="75">
        <v>115</v>
      </c>
      <c r="D84" s="71" t="s">
        <v>1025</v>
      </c>
      <c r="E84" s="75">
        <f t="shared" si="3"/>
        <v>2017</v>
      </c>
      <c r="F84" s="70" t="s">
        <v>742</v>
      </c>
      <c r="G84" s="162" t="str">
        <f>'03'!B17</f>
        <v>08</v>
      </c>
      <c r="H84" s="76" t="s">
        <v>1036</v>
      </c>
      <c r="I84" s="77" t="s">
        <v>222</v>
      </c>
      <c r="J84" s="78">
        <v>0</v>
      </c>
      <c r="K84" s="78">
        <f>'03'!H17</f>
        <v>8000</v>
      </c>
      <c r="L84" s="161" t="s">
        <v>1612</v>
      </c>
    </row>
    <row r="85" spans="2:12" ht="15">
      <c r="B85" s="76" t="str">
        <f t="shared" si="2"/>
        <v>P066</v>
      </c>
      <c r="C85" s="75">
        <v>115</v>
      </c>
      <c r="D85" s="71" t="s">
        <v>1025</v>
      </c>
      <c r="E85" s="75">
        <f t="shared" si="3"/>
        <v>2017</v>
      </c>
      <c r="F85" s="70" t="s">
        <v>743</v>
      </c>
      <c r="G85" s="162" t="str">
        <f>'03'!B18</f>
        <v>09</v>
      </c>
      <c r="H85" s="76" t="s">
        <v>1037</v>
      </c>
      <c r="I85" s="77" t="s">
        <v>222</v>
      </c>
      <c r="J85" s="78">
        <v>0</v>
      </c>
      <c r="K85" s="78">
        <f>'03'!H18</f>
        <v>8000</v>
      </c>
      <c r="L85" s="161" t="s">
        <v>1612</v>
      </c>
    </row>
    <row r="86" spans="2:12" ht="15">
      <c r="B86" s="76" t="str">
        <f t="shared" si="2"/>
        <v>P066</v>
      </c>
      <c r="C86" s="75">
        <v>115</v>
      </c>
      <c r="D86" s="71" t="s">
        <v>1025</v>
      </c>
      <c r="E86" s="75">
        <f t="shared" si="3"/>
        <v>2017</v>
      </c>
      <c r="F86" s="70" t="s">
        <v>744</v>
      </c>
      <c r="G86" s="162" t="str">
        <f>'03'!B19</f>
        <v>10</v>
      </c>
      <c r="H86" s="76" t="s">
        <v>1038</v>
      </c>
      <c r="I86" s="77" t="s">
        <v>222</v>
      </c>
      <c r="J86" s="78">
        <v>0</v>
      </c>
      <c r="K86" s="78">
        <f>'03'!H19</f>
        <v>8000</v>
      </c>
      <c r="L86" s="161" t="s">
        <v>1612</v>
      </c>
    </row>
    <row r="87" spans="2:12" ht="15">
      <c r="B87" s="76" t="str">
        <f t="shared" si="2"/>
        <v>P066</v>
      </c>
      <c r="C87" s="75">
        <v>115</v>
      </c>
      <c r="D87" s="71" t="s">
        <v>1025</v>
      </c>
      <c r="E87" s="75">
        <f t="shared" si="3"/>
        <v>2017</v>
      </c>
      <c r="F87" s="70" t="s">
        <v>745</v>
      </c>
      <c r="G87" s="162" t="str">
        <f>'03'!B20</f>
        <v>11</v>
      </c>
      <c r="H87" s="76" t="s">
        <v>1039</v>
      </c>
      <c r="I87" s="77" t="s">
        <v>222</v>
      </c>
      <c r="J87" s="78">
        <v>0</v>
      </c>
      <c r="K87" s="78">
        <f>'03'!H20</f>
        <v>8000</v>
      </c>
      <c r="L87" s="161" t="s">
        <v>1612</v>
      </c>
    </row>
    <row r="88" spans="2:12" ht="15">
      <c r="B88" s="76" t="str">
        <f t="shared" si="2"/>
        <v>P066</v>
      </c>
      <c r="C88" s="75">
        <v>115</v>
      </c>
      <c r="D88" s="71" t="s">
        <v>1025</v>
      </c>
      <c r="E88" s="75">
        <f t="shared" si="3"/>
        <v>2017</v>
      </c>
      <c r="F88" s="70" t="s">
        <v>746</v>
      </c>
      <c r="G88" s="162" t="str">
        <f>'03'!B21</f>
        <v>12</v>
      </c>
      <c r="H88" s="76" t="s">
        <v>1040</v>
      </c>
      <c r="I88" s="77" t="s">
        <v>222</v>
      </c>
      <c r="J88" s="78">
        <v>0</v>
      </c>
      <c r="K88" s="78">
        <f>'03'!H21</f>
        <v>8000</v>
      </c>
      <c r="L88" s="161" t="s">
        <v>1612</v>
      </c>
    </row>
    <row r="89" spans="2:12" ht="15">
      <c r="B89" s="76" t="str">
        <f t="shared" si="2"/>
        <v>P066</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P066</v>
      </c>
      <c r="C90" s="75">
        <v>115</v>
      </c>
      <c r="D90" s="71" t="s">
        <v>1025</v>
      </c>
      <c r="E90" s="75">
        <f t="shared" si="3"/>
        <v>2017</v>
      </c>
      <c r="F90" s="70" t="s">
        <v>748</v>
      </c>
      <c r="G90" s="162" t="str">
        <f>'03'!B10</f>
        <v>01</v>
      </c>
      <c r="H90" s="76" t="s">
        <v>1042</v>
      </c>
      <c r="I90" s="77" t="s">
        <v>221</v>
      </c>
      <c r="J90" s="71">
        <v>0</v>
      </c>
      <c r="K90" s="78" t="str">
        <f>'03'!E10&amp;" "&amp;TEXT('03'!F10,"#.##0")&amp;"/"&amp;'03'!G10</f>
        <v>LEI MUNICIPAL N. 3.587/2012</v>
      </c>
      <c r="L90" s="161" t="s">
        <v>1612</v>
      </c>
    </row>
    <row r="91" spans="2:12" ht="15">
      <c r="B91" s="76" t="str">
        <f t="shared" si="2"/>
        <v>P066</v>
      </c>
      <c r="C91" s="75">
        <v>115</v>
      </c>
      <c r="D91" s="71" t="s">
        <v>1025</v>
      </c>
      <c r="E91" s="75">
        <f t="shared" si="3"/>
        <v>2017</v>
      </c>
      <c r="F91" s="70" t="s">
        <v>749</v>
      </c>
      <c r="G91" s="162" t="str">
        <f>'03'!B11</f>
        <v>02</v>
      </c>
      <c r="H91" s="76" t="s">
        <v>1043</v>
      </c>
      <c r="I91" s="77" t="s">
        <v>221</v>
      </c>
      <c r="J91" s="71">
        <v>0</v>
      </c>
      <c r="K91" s="78" t="str">
        <f>'03'!E11&amp;" "&amp;TEXT('03'!F11,"#.##0")&amp;"/"&amp;'03'!G11</f>
        <v>LEI MUNICIPAL N. 3.587/2012</v>
      </c>
      <c r="L91" s="161" t="s">
        <v>1612</v>
      </c>
    </row>
    <row r="92" spans="2:12" ht="15">
      <c r="B92" s="76" t="str">
        <f t="shared" si="2"/>
        <v>P066</v>
      </c>
      <c r="C92" s="75">
        <v>115</v>
      </c>
      <c r="D92" s="71" t="s">
        <v>1025</v>
      </c>
      <c r="E92" s="75">
        <f t="shared" si="3"/>
        <v>2017</v>
      </c>
      <c r="F92" s="70" t="s">
        <v>750</v>
      </c>
      <c r="G92" s="162" t="str">
        <f>'03'!B12</f>
        <v>03</v>
      </c>
      <c r="H92" s="76" t="s">
        <v>1044</v>
      </c>
      <c r="I92" s="77" t="s">
        <v>221</v>
      </c>
      <c r="J92" s="71">
        <v>0</v>
      </c>
      <c r="K92" s="78" t="str">
        <f>'03'!E12&amp;" "&amp;TEXT('03'!F12,"#.##0")&amp;"/"&amp;'03'!G12</f>
        <v>LEI MUNICIPAL N. 3.587/2012</v>
      </c>
      <c r="L92" s="161" t="s">
        <v>1612</v>
      </c>
    </row>
    <row r="93" spans="2:12" ht="15">
      <c r="B93" s="76" t="str">
        <f t="shared" si="2"/>
        <v>P066</v>
      </c>
      <c r="C93" s="75">
        <v>115</v>
      </c>
      <c r="D93" s="71" t="s">
        <v>1025</v>
      </c>
      <c r="E93" s="75">
        <f t="shared" si="3"/>
        <v>2017</v>
      </c>
      <c r="F93" s="70" t="s">
        <v>751</v>
      </c>
      <c r="G93" s="162" t="str">
        <f>'03'!B13</f>
        <v>04</v>
      </c>
      <c r="H93" s="76" t="s">
        <v>1045</v>
      </c>
      <c r="I93" s="77" t="s">
        <v>221</v>
      </c>
      <c r="J93" s="71">
        <v>0</v>
      </c>
      <c r="K93" s="78" t="str">
        <f>'03'!E13&amp;" "&amp;TEXT('03'!F13,"#.##0")&amp;"/"&amp;'03'!G13</f>
        <v>LEI MUNICIPAL N. 3.587/2012</v>
      </c>
      <c r="L93" s="161" t="s">
        <v>1612</v>
      </c>
    </row>
    <row r="94" spans="2:12" ht="15">
      <c r="B94" s="76" t="str">
        <f t="shared" si="2"/>
        <v>P066</v>
      </c>
      <c r="C94" s="75">
        <v>115</v>
      </c>
      <c r="D94" s="71" t="s">
        <v>1025</v>
      </c>
      <c r="E94" s="75">
        <f t="shared" si="3"/>
        <v>2017</v>
      </c>
      <c r="F94" s="70" t="s">
        <v>752</v>
      </c>
      <c r="G94" s="162" t="str">
        <f>'03'!B14</f>
        <v>05</v>
      </c>
      <c r="H94" s="76" t="s">
        <v>1046</v>
      </c>
      <c r="I94" s="77" t="s">
        <v>221</v>
      </c>
      <c r="J94" s="71">
        <v>0</v>
      </c>
      <c r="K94" s="78" t="str">
        <f>'03'!E14&amp;" "&amp;TEXT('03'!F14,"#.##0")&amp;"/"&amp;'03'!G14</f>
        <v>LEI MUNICIPAL N. 3.587/2012</v>
      </c>
      <c r="L94" s="161" t="s">
        <v>1612</v>
      </c>
    </row>
    <row r="95" spans="2:12" ht="15">
      <c r="B95" s="76" t="str">
        <f t="shared" si="2"/>
        <v>P066</v>
      </c>
      <c r="C95" s="75">
        <v>115</v>
      </c>
      <c r="D95" s="71" t="s">
        <v>1025</v>
      </c>
      <c r="E95" s="75">
        <f t="shared" si="3"/>
        <v>2017</v>
      </c>
      <c r="F95" s="70" t="s">
        <v>753</v>
      </c>
      <c r="G95" s="162" t="str">
        <f>'03'!B15</f>
        <v>06</v>
      </c>
      <c r="H95" s="76" t="s">
        <v>1047</v>
      </c>
      <c r="I95" s="77" t="s">
        <v>221</v>
      </c>
      <c r="J95" s="71">
        <v>0</v>
      </c>
      <c r="K95" s="78" t="str">
        <f>'03'!E15&amp;" "&amp;TEXT('03'!F15,"#.##0")&amp;"/"&amp;'03'!G15</f>
        <v>LEI MUNICIPAL N. 3.587/2012</v>
      </c>
      <c r="L95" s="161" t="s">
        <v>1612</v>
      </c>
    </row>
    <row r="96" spans="2:12" ht="15">
      <c r="B96" s="76" t="str">
        <f t="shared" si="2"/>
        <v>P066</v>
      </c>
      <c r="C96" s="75">
        <v>115</v>
      </c>
      <c r="D96" s="71" t="s">
        <v>1025</v>
      </c>
      <c r="E96" s="75">
        <f t="shared" si="3"/>
        <v>2017</v>
      </c>
      <c r="F96" s="70" t="s">
        <v>754</v>
      </c>
      <c r="G96" s="162" t="str">
        <f>'03'!B16</f>
        <v>07</v>
      </c>
      <c r="H96" s="76" t="s">
        <v>1048</v>
      </c>
      <c r="I96" s="77" t="s">
        <v>221</v>
      </c>
      <c r="J96" s="71">
        <v>0</v>
      </c>
      <c r="K96" s="78" t="str">
        <f>'03'!E16&amp;" "&amp;TEXT('03'!F16,"#.##0")&amp;"/"&amp;'03'!G16</f>
        <v>LEI MUNICIPAL N. 3.587/2012</v>
      </c>
      <c r="L96" s="161" t="s">
        <v>1612</v>
      </c>
    </row>
    <row r="97" spans="2:12" ht="15">
      <c r="B97" s="76" t="str">
        <f t="shared" si="2"/>
        <v>P066</v>
      </c>
      <c r="C97" s="75">
        <v>115</v>
      </c>
      <c r="D97" s="71" t="s">
        <v>1025</v>
      </c>
      <c r="E97" s="75">
        <f t="shared" si="3"/>
        <v>2017</v>
      </c>
      <c r="F97" s="70" t="s">
        <v>755</v>
      </c>
      <c r="G97" s="162" t="str">
        <f>'03'!B17</f>
        <v>08</v>
      </c>
      <c r="H97" s="76" t="s">
        <v>1049</v>
      </c>
      <c r="I97" s="77" t="s">
        <v>221</v>
      </c>
      <c r="J97" s="71">
        <v>0</v>
      </c>
      <c r="K97" s="78" t="str">
        <f>'03'!E17&amp;" "&amp;TEXT('03'!F17,"#.##0")&amp;"/"&amp;'03'!G17</f>
        <v>LEI MUNICIPAL N. 3.587/2012</v>
      </c>
      <c r="L97" s="161" t="s">
        <v>1612</v>
      </c>
    </row>
    <row r="98" spans="2:12" ht="15">
      <c r="B98" s="76" t="str">
        <f t="shared" si="2"/>
        <v>P066</v>
      </c>
      <c r="C98" s="75">
        <v>115</v>
      </c>
      <c r="D98" s="71" t="s">
        <v>1025</v>
      </c>
      <c r="E98" s="75">
        <f t="shared" si="3"/>
        <v>2017</v>
      </c>
      <c r="F98" s="70" t="s">
        <v>756</v>
      </c>
      <c r="G98" s="162" t="str">
        <f>'03'!B18</f>
        <v>09</v>
      </c>
      <c r="H98" s="76" t="s">
        <v>1050</v>
      </c>
      <c r="I98" s="77" t="s">
        <v>221</v>
      </c>
      <c r="J98" s="71">
        <v>0</v>
      </c>
      <c r="K98" s="78" t="str">
        <f>'03'!E18&amp;" "&amp;TEXT('03'!F18,"#.##0")&amp;"/"&amp;'03'!G18</f>
        <v>LEI MUNICIPAL N. 3.587/2012</v>
      </c>
      <c r="L98" s="161" t="s">
        <v>1612</v>
      </c>
    </row>
    <row r="99" spans="2:12" ht="15">
      <c r="B99" s="76" t="str">
        <f t="shared" si="2"/>
        <v>P066</v>
      </c>
      <c r="C99" s="75">
        <v>115</v>
      </c>
      <c r="D99" s="71" t="s">
        <v>1025</v>
      </c>
      <c r="E99" s="75">
        <f t="shared" si="3"/>
        <v>2017</v>
      </c>
      <c r="F99" s="70" t="s">
        <v>757</v>
      </c>
      <c r="G99" s="162" t="str">
        <f>'03'!B19</f>
        <v>10</v>
      </c>
      <c r="H99" s="76" t="s">
        <v>1051</v>
      </c>
      <c r="I99" s="77" t="s">
        <v>221</v>
      </c>
      <c r="J99" s="71">
        <v>0</v>
      </c>
      <c r="K99" s="78" t="str">
        <f>'03'!E19&amp;" "&amp;TEXT('03'!F19,"#.##0")&amp;"/"&amp;'03'!G19</f>
        <v>LEI MUNICIPAL N. 3.587/2012</v>
      </c>
      <c r="L99" s="161" t="s">
        <v>1612</v>
      </c>
    </row>
    <row r="100" spans="2:12" ht="15">
      <c r="B100" s="76" t="str">
        <f t="shared" si="2"/>
        <v>P066</v>
      </c>
      <c r="C100" s="75">
        <v>115</v>
      </c>
      <c r="D100" s="71" t="s">
        <v>1025</v>
      </c>
      <c r="E100" s="75">
        <f t="shared" si="3"/>
        <v>2017</v>
      </c>
      <c r="F100" s="70" t="s">
        <v>758</v>
      </c>
      <c r="G100" s="162" t="str">
        <f>'03'!B20</f>
        <v>11</v>
      </c>
      <c r="H100" s="76" t="s">
        <v>1052</v>
      </c>
      <c r="I100" s="77" t="s">
        <v>221</v>
      </c>
      <c r="J100" s="71">
        <v>0</v>
      </c>
      <c r="K100" s="78" t="str">
        <f>'03'!E20&amp;" "&amp;TEXT('03'!F20,"#.##0")&amp;"/"&amp;'03'!G20</f>
        <v>LEI MUNICIPAL N. 3.587/2012</v>
      </c>
      <c r="L100" s="161" t="s">
        <v>1612</v>
      </c>
    </row>
    <row r="101" spans="2:12" ht="15">
      <c r="B101" s="76" t="str">
        <f t="shared" si="2"/>
        <v>P066</v>
      </c>
      <c r="C101" s="75">
        <v>115</v>
      </c>
      <c r="D101" s="71" t="s">
        <v>1025</v>
      </c>
      <c r="E101" s="75">
        <f t="shared" si="3"/>
        <v>2017</v>
      </c>
      <c r="F101" s="70" t="s">
        <v>759</v>
      </c>
      <c r="G101" s="162" t="str">
        <f>'03'!B21</f>
        <v>12</v>
      </c>
      <c r="H101" s="76" t="s">
        <v>1053</v>
      </c>
      <c r="I101" s="77" t="s">
        <v>221</v>
      </c>
      <c r="J101" s="71">
        <v>0</v>
      </c>
      <c r="K101" s="78" t="str">
        <f>'03'!E21&amp;" "&amp;TEXT('03'!F21,"#.##0")&amp;"/"&amp;'03'!G21</f>
        <v>LEI MUNICIPAL N. 3.587/2012</v>
      </c>
      <c r="L101" s="161" t="s">
        <v>1612</v>
      </c>
    </row>
    <row r="102" spans="2:12" ht="15">
      <c r="B102" s="76" t="str">
        <f t="shared" si="2"/>
        <v>P066</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P066</v>
      </c>
      <c r="C103" s="75">
        <v>115</v>
      </c>
      <c r="D103" s="71" t="s">
        <v>1025</v>
      </c>
      <c r="E103" s="75">
        <f t="shared" si="3"/>
        <v>2017</v>
      </c>
      <c r="F103" s="70" t="s">
        <v>761</v>
      </c>
      <c r="G103" s="162" t="str">
        <f>'05'!B10</f>
        <v>01</v>
      </c>
      <c r="H103" s="76" t="s">
        <v>708</v>
      </c>
      <c r="I103" s="77" t="s">
        <v>222</v>
      </c>
      <c r="J103" s="78">
        <f>'03'!H36</f>
        <v>0</v>
      </c>
      <c r="K103" s="78">
        <f>'04'!E10</f>
        <v>120000</v>
      </c>
      <c r="L103" s="161" t="s">
        <v>1613</v>
      </c>
    </row>
    <row r="104" spans="2:12" ht="15">
      <c r="B104" s="76" t="str">
        <f t="shared" si="2"/>
        <v>P066</v>
      </c>
      <c r="C104" s="75">
        <v>115</v>
      </c>
      <c r="D104" s="71" t="s">
        <v>1025</v>
      </c>
      <c r="E104" s="75">
        <f t="shared" si="3"/>
        <v>2017</v>
      </c>
      <c r="F104" s="70" t="s">
        <v>762</v>
      </c>
      <c r="G104" s="162" t="str">
        <f>'05'!B11</f>
        <v>02</v>
      </c>
      <c r="H104" s="76" t="s">
        <v>709</v>
      </c>
      <c r="I104" s="77" t="s">
        <v>222</v>
      </c>
      <c r="J104" s="78">
        <f>'03'!H37</f>
        <v>0</v>
      </c>
      <c r="K104" s="78">
        <f>'04'!E11</f>
        <v>120000</v>
      </c>
      <c r="L104" s="161" t="s">
        <v>1613</v>
      </c>
    </row>
    <row r="105" spans="2:12" ht="15">
      <c r="B105" s="76" t="str">
        <f t="shared" si="2"/>
        <v>P066</v>
      </c>
      <c r="C105" s="75">
        <v>115</v>
      </c>
      <c r="D105" s="71" t="s">
        <v>1025</v>
      </c>
      <c r="E105" s="75">
        <f t="shared" si="3"/>
        <v>2017</v>
      </c>
      <c r="F105" s="70" t="s">
        <v>763</v>
      </c>
      <c r="G105" s="162" t="str">
        <f>'05'!B12</f>
        <v>03</v>
      </c>
      <c r="H105" s="76" t="s">
        <v>710</v>
      </c>
      <c r="I105" s="77" t="s">
        <v>222</v>
      </c>
      <c r="J105" s="78">
        <f>'03'!H38</f>
        <v>0</v>
      </c>
      <c r="K105" s="78">
        <f>'04'!E12</f>
        <v>120000</v>
      </c>
      <c r="L105" s="161" t="s">
        <v>1613</v>
      </c>
    </row>
    <row r="106" spans="2:12" ht="15">
      <c r="B106" s="76" t="str">
        <f t="shared" si="2"/>
        <v>P066</v>
      </c>
      <c r="C106" s="75">
        <v>115</v>
      </c>
      <c r="D106" s="71" t="s">
        <v>1025</v>
      </c>
      <c r="E106" s="75">
        <f t="shared" si="3"/>
        <v>2017</v>
      </c>
      <c r="F106" s="70" t="s">
        <v>764</v>
      </c>
      <c r="G106" s="162" t="str">
        <f>'05'!B13</f>
        <v>04</v>
      </c>
      <c r="H106" s="76" t="s">
        <v>711</v>
      </c>
      <c r="I106" s="77" t="s">
        <v>222</v>
      </c>
      <c r="J106" s="78">
        <f>'03'!H39</f>
        <v>0</v>
      </c>
      <c r="K106" s="78">
        <f>'04'!E13</f>
        <v>120000</v>
      </c>
      <c r="L106" s="161" t="s">
        <v>1613</v>
      </c>
    </row>
    <row r="107" spans="2:12" ht="15">
      <c r="B107" s="76" t="str">
        <f t="shared" si="2"/>
        <v>P066</v>
      </c>
      <c r="C107" s="75">
        <v>115</v>
      </c>
      <c r="D107" s="71" t="s">
        <v>1025</v>
      </c>
      <c r="E107" s="75">
        <f t="shared" si="3"/>
        <v>2017</v>
      </c>
      <c r="F107" s="70" t="s">
        <v>765</v>
      </c>
      <c r="G107" s="162" t="str">
        <f>'05'!B14</f>
        <v>05</v>
      </c>
      <c r="H107" s="76" t="s">
        <v>712</v>
      </c>
      <c r="I107" s="77" t="s">
        <v>222</v>
      </c>
      <c r="J107" s="78">
        <f>'03'!H40</f>
        <v>0</v>
      </c>
      <c r="K107" s="78">
        <f>'04'!E14</f>
        <v>120000</v>
      </c>
      <c r="L107" s="161" t="s">
        <v>1613</v>
      </c>
    </row>
    <row r="108" spans="2:12" ht="15">
      <c r="B108" s="76" t="str">
        <f t="shared" si="2"/>
        <v>P066</v>
      </c>
      <c r="C108" s="75">
        <v>115</v>
      </c>
      <c r="D108" s="71" t="s">
        <v>1025</v>
      </c>
      <c r="E108" s="75">
        <f t="shared" si="3"/>
        <v>2017</v>
      </c>
      <c r="F108" s="70" t="s">
        <v>766</v>
      </c>
      <c r="G108" s="162" t="str">
        <f>'05'!B15</f>
        <v>06</v>
      </c>
      <c r="H108" s="76" t="s">
        <v>713</v>
      </c>
      <c r="I108" s="77" t="s">
        <v>222</v>
      </c>
      <c r="J108" s="78">
        <f>'03'!H41</f>
        <v>0</v>
      </c>
      <c r="K108" s="78">
        <f>'04'!E15</f>
        <v>120000</v>
      </c>
      <c r="L108" s="161" t="s">
        <v>1613</v>
      </c>
    </row>
    <row r="109" spans="2:12" ht="15">
      <c r="B109" s="76" t="str">
        <f t="shared" si="2"/>
        <v>P066</v>
      </c>
      <c r="C109" s="75">
        <v>115</v>
      </c>
      <c r="D109" s="71" t="s">
        <v>1025</v>
      </c>
      <c r="E109" s="75">
        <f t="shared" si="3"/>
        <v>2017</v>
      </c>
      <c r="F109" s="70" t="s">
        <v>767</v>
      </c>
      <c r="G109" s="162" t="str">
        <f>'05'!B16</f>
        <v>07</v>
      </c>
      <c r="H109" s="76" t="s">
        <v>714</v>
      </c>
      <c r="I109" s="77" t="s">
        <v>222</v>
      </c>
      <c r="J109" s="78">
        <f>'03'!H42</f>
        <v>0</v>
      </c>
      <c r="K109" s="78">
        <f>'04'!E16</f>
        <v>120000</v>
      </c>
      <c r="L109" s="161" t="s">
        <v>1613</v>
      </c>
    </row>
    <row r="110" spans="2:12" ht="15">
      <c r="B110" s="76" t="str">
        <f t="shared" si="2"/>
        <v>P066</v>
      </c>
      <c r="C110" s="75">
        <v>115</v>
      </c>
      <c r="D110" s="71" t="s">
        <v>1025</v>
      </c>
      <c r="E110" s="75">
        <f t="shared" si="3"/>
        <v>2017</v>
      </c>
      <c r="F110" s="70" t="s">
        <v>768</v>
      </c>
      <c r="G110" s="162" t="str">
        <f>'05'!B17</f>
        <v>08</v>
      </c>
      <c r="H110" s="76" t="s">
        <v>715</v>
      </c>
      <c r="I110" s="77" t="s">
        <v>222</v>
      </c>
      <c r="J110" s="78">
        <f>'03'!H43</f>
        <v>0</v>
      </c>
      <c r="K110" s="78">
        <f>'04'!E17</f>
        <v>120000</v>
      </c>
      <c r="L110" s="161" t="s">
        <v>1613</v>
      </c>
    </row>
    <row r="111" spans="2:12" ht="15">
      <c r="B111" s="76" t="str">
        <f t="shared" si="2"/>
        <v>P066</v>
      </c>
      <c r="C111" s="75">
        <v>115</v>
      </c>
      <c r="D111" s="71" t="s">
        <v>1025</v>
      </c>
      <c r="E111" s="75">
        <f t="shared" si="3"/>
        <v>2017</v>
      </c>
      <c r="F111" s="70" t="s">
        <v>769</v>
      </c>
      <c r="G111" s="162" t="str">
        <f>'05'!B18</f>
        <v>09</v>
      </c>
      <c r="H111" s="76" t="s">
        <v>716</v>
      </c>
      <c r="I111" s="77" t="s">
        <v>222</v>
      </c>
      <c r="J111" s="78">
        <f>'03'!H44</f>
        <v>0</v>
      </c>
      <c r="K111" s="78">
        <f>'04'!E18</f>
        <v>120000</v>
      </c>
      <c r="L111" s="161" t="s">
        <v>1613</v>
      </c>
    </row>
    <row r="112" spans="2:12" ht="15">
      <c r="B112" s="76" t="str">
        <f t="shared" si="2"/>
        <v>P066</v>
      </c>
      <c r="C112" s="75">
        <v>115</v>
      </c>
      <c r="D112" s="71" t="s">
        <v>1025</v>
      </c>
      <c r="E112" s="75">
        <f t="shared" si="3"/>
        <v>2017</v>
      </c>
      <c r="F112" s="70" t="s">
        <v>770</v>
      </c>
      <c r="G112" s="162" t="str">
        <f>'05'!B19</f>
        <v>10</v>
      </c>
      <c r="H112" s="76" t="s">
        <v>717</v>
      </c>
      <c r="I112" s="77" t="s">
        <v>222</v>
      </c>
      <c r="J112" s="78">
        <f>'03'!H45</f>
        <v>0</v>
      </c>
      <c r="K112" s="78">
        <f>'04'!E19</f>
        <v>120000</v>
      </c>
      <c r="L112" s="161" t="s">
        <v>1613</v>
      </c>
    </row>
    <row r="113" spans="2:12" ht="15">
      <c r="B113" s="76" t="str">
        <f t="shared" si="2"/>
        <v>P066</v>
      </c>
      <c r="C113" s="75">
        <v>115</v>
      </c>
      <c r="D113" s="71" t="s">
        <v>1025</v>
      </c>
      <c r="E113" s="75">
        <f t="shared" si="3"/>
        <v>2017</v>
      </c>
      <c r="F113" s="70" t="s">
        <v>771</v>
      </c>
      <c r="G113" s="162" t="str">
        <f>'05'!B20</f>
        <v>11</v>
      </c>
      <c r="H113" s="76" t="s">
        <v>718</v>
      </c>
      <c r="I113" s="77" t="s">
        <v>222</v>
      </c>
      <c r="J113" s="78">
        <f>'03'!H46</f>
        <v>0</v>
      </c>
      <c r="K113" s="78">
        <f>'04'!E20</f>
        <v>120000</v>
      </c>
      <c r="L113" s="161" t="s">
        <v>1613</v>
      </c>
    </row>
    <row r="114" spans="2:12" ht="15">
      <c r="B114" s="76" t="str">
        <f t="shared" si="2"/>
        <v>P066</v>
      </c>
      <c r="C114" s="75">
        <v>115</v>
      </c>
      <c r="D114" s="71" t="s">
        <v>1025</v>
      </c>
      <c r="E114" s="75">
        <f t="shared" si="3"/>
        <v>2017</v>
      </c>
      <c r="F114" s="70" t="s">
        <v>772</v>
      </c>
      <c r="G114" s="162" t="str">
        <f>'05'!B21</f>
        <v>12</v>
      </c>
      <c r="H114" s="76" t="s">
        <v>719</v>
      </c>
      <c r="I114" s="77" t="s">
        <v>222</v>
      </c>
      <c r="J114" s="78">
        <f>'03'!H47</f>
        <v>0</v>
      </c>
      <c r="K114" s="78">
        <f>'04'!E21</f>
        <v>120000</v>
      </c>
      <c r="L114" s="161" t="s">
        <v>1613</v>
      </c>
    </row>
    <row r="115" spans="2:12" ht="15">
      <c r="B115" s="76" t="str">
        <f t="shared" si="2"/>
        <v>P066</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P066</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P066</v>
      </c>
      <c r="C117" s="75">
        <v>120</v>
      </c>
      <c r="D117" s="71" t="s">
        <v>1027</v>
      </c>
      <c r="E117" s="75">
        <f t="shared" si="3"/>
        <v>2017</v>
      </c>
      <c r="F117" s="70" t="s">
        <v>776</v>
      </c>
      <c r="G117" s="71" t="s">
        <v>233</v>
      </c>
      <c r="H117" s="76" t="s">
        <v>777</v>
      </c>
      <c r="I117" s="77" t="s">
        <v>222</v>
      </c>
      <c r="J117" s="78">
        <f>'03'!H51</f>
        <v>0</v>
      </c>
      <c r="K117" s="78">
        <f>'02'!D12</f>
        <v>2392.39</v>
      </c>
      <c r="L117" s="161" t="s">
        <v>1614</v>
      </c>
    </row>
    <row r="118" spans="2:12" ht="15">
      <c r="B118" s="76" t="str">
        <f t="shared" si="2"/>
        <v>P066</v>
      </c>
      <c r="C118" s="75">
        <v>120</v>
      </c>
      <c r="D118" s="71" t="s">
        <v>1027</v>
      </c>
      <c r="E118" s="75">
        <f t="shared" si="3"/>
        <v>2017</v>
      </c>
      <c r="F118" s="70" t="s">
        <v>778</v>
      </c>
      <c r="G118" s="71" t="s">
        <v>246</v>
      </c>
      <c r="H118" s="76" t="s">
        <v>779</v>
      </c>
      <c r="I118" s="77" t="s">
        <v>222</v>
      </c>
      <c r="J118" s="78">
        <f>'03'!H52</f>
        <v>0</v>
      </c>
      <c r="K118" s="78">
        <f>'02'!D13</f>
        <v>4172567.45</v>
      </c>
      <c r="L118" s="161" t="s">
        <v>1614</v>
      </c>
    </row>
    <row r="119" spans="2:12" ht="15">
      <c r="B119" s="76" t="str">
        <f t="shared" si="2"/>
        <v>P066</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P066</v>
      </c>
      <c r="C120" s="75">
        <v>118</v>
      </c>
      <c r="D120" s="71" t="s">
        <v>1026</v>
      </c>
      <c r="E120" s="75">
        <f t="shared" si="3"/>
        <v>2017</v>
      </c>
      <c r="F120" s="70" t="s">
        <v>782</v>
      </c>
      <c r="G120" s="71" t="s">
        <v>248</v>
      </c>
      <c r="H120" s="76" t="s">
        <v>783</v>
      </c>
      <c r="I120" s="77" t="s">
        <v>222</v>
      </c>
      <c r="J120" s="78">
        <f>'03'!H54</f>
        <v>0</v>
      </c>
      <c r="K120" s="78">
        <f>'05'!H10</f>
        <v>8000</v>
      </c>
      <c r="L120" s="161" t="s">
        <v>1615</v>
      </c>
    </row>
    <row r="121" spans="2:12" ht="15">
      <c r="B121" s="76" t="str">
        <f t="shared" si="2"/>
        <v>P066</v>
      </c>
      <c r="C121" s="75">
        <v>118</v>
      </c>
      <c r="D121" s="71" t="s">
        <v>1026</v>
      </c>
      <c r="E121" s="75">
        <f t="shared" si="3"/>
        <v>2017</v>
      </c>
      <c r="F121" s="70" t="s">
        <v>784</v>
      </c>
      <c r="G121" s="71" t="s">
        <v>249</v>
      </c>
      <c r="H121" s="76" t="s">
        <v>785</v>
      </c>
      <c r="I121" s="77" t="s">
        <v>222</v>
      </c>
      <c r="J121" s="78">
        <f>'03'!H55</f>
        <v>0</v>
      </c>
      <c r="K121" s="78">
        <f>'05'!H11</f>
        <v>8000</v>
      </c>
      <c r="L121" s="161" t="s">
        <v>1615</v>
      </c>
    </row>
    <row r="122" spans="2:12" ht="15">
      <c r="B122" s="76" t="str">
        <f t="shared" si="2"/>
        <v>P066</v>
      </c>
      <c r="C122" s="75">
        <v>118</v>
      </c>
      <c r="D122" s="71" t="s">
        <v>1026</v>
      </c>
      <c r="E122" s="75">
        <f t="shared" si="3"/>
        <v>2017</v>
      </c>
      <c r="F122" s="70" t="s">
        <v>786</v>
      </c>
      <c r="G122" s="71" t="s">
        <v>250</v>
      </c>
      <c r="H122" s="76" t="s">
        <v>787</v>
      </c>
      <c r="I122" s="77" t="s">
        <v>222</v>
      </c>
      <c r="J122" s="78">
        <f>'03'!H56</f>
        <v>0</v>
      </c>
      <c r="K122" s="78">
        <f>'05'!H12</f>
        <v>8000</v>
      </c>
      <c r="L122" s="161" t="s">
        <v>1615</v>
      </c>
    </row>
    <row r="123" spans="2:12" ht="15">
      <c r="B123" s="76" t="str">
        <f t="shared" si="2"/>
        <v>P066</v>
      </c>
      <c r="C123" s="75">
        <v>118</v>
      </c>
      <c r="D123" s="71" t="s">
        <v>1026</v>
      </c>
      <c r="E123" s="75">
        <f t="shared" si="3"/>
        <v>2017</v>
      </c>
      <c r="F123" s="70" t="s">
        <v>788</v>
      </c>
      <c r="G123" s="71" t="s">
        <v>252</v>
      </c>
      <c r="H123" s="76" t="s">
        <v>789</v>
      </c>
      <c r="I123" s="77" t="s">
        <v>222</v>
      </c>
      <c r="J123" s="78">
        <f>'03'!H57</f>
        <v>0</v>
      </c>
      <c r="K123" s="78">
        <f>'05'!H13</f>
        <v>8000</v>
      </c>
      <c r="L123" s="161" t="s">
        <v>1615</v>
      </c>
    </row>
    <row r="124" spans="2:12" ht="15">
      <c r="B124" s="76" t="str">
        <f t="shared" si="2"/>
        <v>P066</v>
      </c>
      <c r="C124" s="75">
        <v>118</v>
      </c>
      <c r="D124" s="71" t="s">
        <v>1026</v>
      </c>
      <c r="E124" s="75">
        <f t="shared" si="3"/>
        <v>2017</v>
      </c>
      <c r="F124" s="70" t="s">
        <v>790</v>
      </c>
      <c r="G124" s="71" t="s">
        <v>253</v>
      </c>
      <c r="H124" s="76" t="s">
        <v>791</v>
      </c>
      <c r="I124" s="77" t="s">
        <v>222</v>
      </c>
      <c r="J124" s="78">
        <f>'03'!H58</f>
        <v>0</v>
      </c>
      <c r="K124" s="78">
        <f>'05'!H14</f>
        <v>8000</v>
      </c>
      <c r="L124" s="161" t="s">
        <v>1615</v>
      </c>
    </row>
    <row r="125" spans="2:12" ht="15">
      <c r="B125" s="76" t="str">
        <f t="shared" si="2"/>
        <v>P066</v>
      </c>
      <c r="C125" s="75">
        <v>118</v>
      </c>
      <c r="D125" s="71" t="s">
        <v>1026</v>
      </c>
      <c r="E125" s="75">
        <f t="shared" si="3"/>
        <v>2017</v>
      </c>
      <c r="F125" s="70" t="s">
        <v>792</v>
      </c>
      <c r="G125" s="71" t="s">
        <v>263</v>
      </c>
      <c r="H125" s="76" t="s">
        <v>793</v>
      </c>
      <c r="I125" s="77" t="s">
        <v>222</v>
      </c>
      <c r="J125" s="78">
        <f>'03'!H59</f>
        <v>0</v>
      </c>
      <c r="K125" s="78">
        <f>'05'!H15</f>
        <v>8000</v>
      </c>
      <c r="L125" s="161" t="s">
        <v>1615</v>
      </c>
    </row>
    <row r="126" spans="2:12" ht="15">
      <c r="B126" s="76" t="str">
        <f t="shared" si="2"/>
        <v>P066</v>
      </c>
      <c r="C126" s="75">
        <v>118</v>
      </c>
      <c r="D126" s="71" t="s">
        <v>1026</v>
      </c>
      <c r="E126" s="75">
        <f t="shared" si="3"/>
        <v>2017</v>
      </c>
      <c r="F126" s="70" t="s">
        <v>794</v>
      </c>
      <c r="G126" s="71" t="s">
        <v>264</v>
      </c>
      <c r="H126" s="76" t="s">
        <v>795</v>
      </c>
      <c r="I126" s="77" t="s">
        <v>222</v>
      </c>
      <c r="J126" s="78">
        <f>'03'!H60</f>
        <v>0</v>
      </c>
      <c r="K126" s="78">
        <f>'05'!H16</f>
        <v>8000</v>
      </c>
      <c r="L126" s="161" t="s">
        <v>1615</v>
      </c>
    </row>
    <row r="127" spans="2:12" ht="15">
      <c r="B127" s="76" t="str">
        <f t="shared" si="2"/>
        <v>P066</v>
      </c>
      <c r="C127" s="75">
        <v>118</v>
      </c>
      <c r="D127" s="71" t="s">
        <v>1026</v>
      </c>
      <c r="E127" s="75">
        <f t="shared" si="3"/>
        <v>2017</v>
      </c>
      <c r="F127" s="70" t="s">
        <v>796</v>
      </c>
      <c r="G127" s="71" t="s">
        <v>265</v>
      </c>
      <c r="H127" s="76" t="s">
        <v>797</v>
      </c>
      <c r="I127" s="77" t="s">
        <v>222</v>
      </c>
      <c r="J127" s="78">
        <f>'03'!H61</f>
        <v>0</v>
      </c>
      <c r="K127" s="78">
        <f>'05'!H17</f>
        <v>8000</v>
      </c>
      <c r="L127" s="161" t="s">
        <v>1615</v>
      </c>
    </row>
    <row r="128" spans="2:12" ht="15">
      <c r="B128" s="76" t="str">
        <f t="shared" si="2"/>
        <v>P066</v>
      </c>
      <c r="C128" s="75">
        <v>118</v>
      </c>
      <c r="D128" s="71" t="s">
        <v>1026</v>
      </c>
      <c r="E128" s="75">
        <f t="shared" si="3"/>
        <v>2017</v>
      </c>
      <c r="F128" s="70" t="s">
        <v>798</v>
      </c>
      <c r="G128" s="71" t="s">
        <v>266</v>
      </c>
      <c r="H128" s="76" t="s">
        <v>799</v>
      </c>
      <c r="I128" s="77" t="s">
        <v>222</v>
      </c>
      <c r="J128" s="78">
        <f>'03'!H62</f>
        <v>0</v>
      </c>
      <c r="K128" s="78">
        <f>'05'!H18</f>
        <v>8000</v>
      </c>
      <c r="L128" s="161" t="s">
        <v>1615</v>
      </c>
    </row>
    <row r="129" spans="2:12" ht="15">
      <c r="B129" s="76" t="str">
        <f t="shared" si="2"/>
        <v>P066</v>
      </c>
      <c r="C129" s="75">
        <v>118</v>
      </c>
      <c r="D129" s="71" t="s">
        <v>1026</v>
      </c>
      <c r="E129" s="75">
        <f t="shared" si="3"/>
        <v>2017</v>
      </c>
      <c r="F129" s="70" t="s">
        <v>800</v>
      </c>
      <c r="G129" s="71" t="s">
        <v>267</v>
      </c>
      <c r="H129" s="76" t="s">
        <v>801</v>
      </c>
      <c r="I129" s="77" t="s">
        <v>222</v>
      </c>
      <c r="J129" s="78">
        <f>'03'!H63</f>
        <v>0</v>
      </c>
      <c r="K129" s="78">
        <f>'05'!H19</f>
        <v>8000</v>
      </c>
      <c r="L129" s="161" t="s">
        <v>1615</v>
      </c>
    </row>
    <row r="130" spans="2:12" ht="15">
      <c r="B130" s="76" t="str">
        <f t="shared" si="2"/>
        <v>P066</v>
      </c>
      <c r="C130" s="75">
        <v>118</v>
      </c>
      <c r="D130" s="71" t="s">
        <v>1026</v>
      </c>
      <c r="E130" s="75">
        <f t="shared" si="3"/>
        <v>2017</v>
      </c>
      <c r="F130" s="70" t="s">
        <v>802</v>
      </c>
      <c r="G130" s="71" t="s">
        <v>268</v>
      </c>
      <c r="H130" s="76" t="s">
        <v>803</v>
      </c>
      <c r="I130" s="77" t="s">
        <v>222</v>
      </c>
      <c r="J130" s="78">
        <f>'03'!H64</f>
        <v>0</v>
      </c>
      <c r="K130" s="78">
        <f>'05'!H20</f>
        <v>8000</v>
      </c>
      <c r="L130" s="161" t="s">
        <v>1615</v>
      </c>
    </row>
    <row r="131" spans="2:12" ht="15">
      <c r="B131" s="76" t="str">
        <f t="shared" si="2"/>
        <v>P066</v>
      </c>
      <c r="C131" s="75">
        <v>118</v>
      </c>
      <c r="D131" s="71" t="s">
        <v>1026</v>
      </c>
      <c r="E131" s="75">
        <f t="shared" si="3"/>
        <v>2017</v>
      </c>
      <c r="F131" s="70" t="s">
        <v>804</v>
      </c>
      <c r="G131" s="71" t="s">
        <v>269</v>
      </c>
      <c r="H131" s="76" t="s">
        <v>805</v>
      </c>
      <c r="I131" s="77" t="s">
        <v>222</v>
      </c>
      <c r="J131" s="78">
        <f>'03'!H65</f>
        <v>0</v>
      </c>
      <c r="K131" s="78">
        <f>'05'!H21</f>
        <v>8000</v>
      </c>
      <c r="L131" s="161" t="s">
        <v>1615</v>
      </c>
    </row>
    <row r="132" spans="2:12" ht="15">
      <c r="B132" s="76" t="str">
        <f t="shared" si="2"/>
        <v>P066</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P066</v>
      </c>
      <c r="C133" s="75">
        <v>118</v>
      </c>
      <c r="D133" s="71" t="s">
        <v>1026</v>
      </c>
      <c r="E133" s="75">
        <f t="shared" si="3"/>
        <v>2017</v>
      </c>
      <c r="F133" s="70" t="s">
        <v>836</v>
      </c>
      <c r="G133" s="162" t="str">
        <f>'05'!B10</f>
        <v>01</v>
      </c>
      <c r="H133" s="76" t="s">
        <v>1055</v>
      </c>
      <c r="I133" s="77" t="s">
        <v>221</v>
      </c>
      <c r="J133" s="71">
        <v>0</v>
      </c>
      <c r="K133" s="78" t="str">
        <f>'05'!E10&amp;" "&amp;TEXT('05'!F10,"#.##0")&amp;"/"&amp;'05'!G10</f>
        <v>LEI MUNICIPAL N. 3.587/2012</v>
      </c>
      <c r="L133" s="161" t="s">
        <v>1615</v>
      </c>
    </row>
    <row r="134" spans="2:12" ht="15">
      <c r="B134" s="76" t="str">
        <f t="shared" si="2"/>
        <v>P066</v>
      </c>
      <c r="C134" s="75">
        <v>118</v>
      </c>
      <c r="D134" s="71" t="s">
        <v>1026</v>
      </c>
      <c r="E134" s="75">
        <f t="shared" si="3"/>
        <v>2017</v>
      </c>
      <c r="F134" s="70" t="s">
        <v>837</v>
      </c>
      <c r="G134" s="162" t="str">
        <f>'05'!B11</f>
        <v>02</v>
      </c>
      <c r="H134" s="76" t="s">
        <v>1056</v>
      </c>
      <c r="I134" s="77" t="s">
        <v>221</v>
      </c>
      <c r="J134" s="71">
        <v>0</v>
      </c>
      <c r="K134" s="78" t="str">
        <f>'05'!E11&amp;" "&amp;TEXT('05'!F11,"#.##0")&amp;"/"&amp;'05'!G11</f>
        <v>LEI MUNICIPAL N. 3.587/2012</v>
      </c>
      <c r="L134" s="161" t="s">
        <v>1615</v>
      </c>
    </row>
    <row r="135" spans="2:12" ht="15">
      <c r="B135" s="76" t="str">
        <f aca="true" t="shared" si="4" ref="B135:B198">B134</f>
        <v>P066</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3.587/2012</v>
      </c>
      <c r="L135" s="161" t="s">
        <v>1615</v>
      </c>
    </row>
    <row r="136" spans="2:12" ht="15">
      <c r="B136" s="76" t="str">
        <f t="shared" si="4"/>
        <v>P066</v>
      </c>
      <c r="C136" s="75">
        <v>118</v>
      </c>
      <c r="D136" s="71" t="s">
        <v>1026</v>
      </c>
      <c r="E136" s="75">
        <f t="shared" si="5"/>
        <v>2017</v>
      </c>
      <c r="F136" s="70" t="s">
        <v>839</v>
      </c>
      <c r="G136" s="162" t="str">
        <f>'05'!B13</f>
        <v>04</v>
      </c>
      <c r="H136" s="76" t="s">
        <v>1058</v>
      </c>
      <c r="I136" s="77" t="s">
        <v>221</v>
      </c>
      <c r="J136" s="71">
        <v>0</v>
      </c>
      <c r="K136" s="78" t="str">
        <f>'05'!E13&amp;" "&amp;TEXT('05'!F13,"#.##0")&amp;"/"&amp;'05'!G13</f>
        <v>LEI MUNICIPAL N. 3.587/2012</v>
      </c>
      <c r="L136" s="161" t="s">
        <v>1615</v>
      </c>
    </row>
    <row r="137" spans="2:12" ht="15">
      <c r="B137" s="76" t="str">
        <f t="shared" si="4"/>
        <v>P066</v>
      </c>
      <c r="C137" s="75">
        <v>118</v>
      </c>
      <c r="D137" s="71" t="s">
        <v>1026</v>
      </c>
      <c r="E137" s="75">
        <f t="shared" si="5"/>
        <v>2017</v>
      </c>
      <c r="F137" s="70" t="s">
        <v>840</v>
      </c>
      <c r="G137" s="162" t="str">
        <f>'05'!B14</f>
        <v>05</v>
      </c>
      <c r="H137" s="76" t="s">
        <v>1059</v>
      </c>
      <c r="I137" s="77" t="s">
        <v>221</v>
      </c>
      <c r="J137" s="71">
        <v>0</v>
      </c>
      <c r="K137" s="78" t="str">
        <f>'05'!E14&amp;" "&amp;TEXT('05'!F14,"#.##0")&amp;"/"&amp;'05'!G14</f>
        <v>LEI MUNICIPAL N. 3.587/2012</v>
      </c>
      <c r="L137" s="161" t="s">
        <v>1615</v>
      </c>
    </row>
    <row r="138" spans="2:12" ht="15">
      <c r="B138" s="76" t="str">
        <f t="shared" si="4"/>
        <v>P066</v>
      </c>
      <c r="C138" s="75">
        <v>118</v>
      </c>
      <c r="D138" s="71" t="s">
        <v>1026</v>
      </c>
      <c r="E138" s="75">
        <f t="shared" si="5"/>
        <v>2017</v>
      </c>
      <c r="F138" s="70" t="s">
        <v>841</v>
      </c>
      <c r="G138" s="162" t="str">
        <f>'05'!B15</f>
        <v>06</v>
      </c>
      <c r="H138" s="76" t="s">
        <v>1060</v>
      </c>
      <c r="I138" s="77" t="s">
        <v>221</v>
      </c>
      <c r="J138" s="71">
        <v>0</v>
      </c>
      <c r="K138" s="78" t="str">
        <f>'05'!E15&amp;" "&amp;TEXT('05'!F15,"#.##0")&amp;"/"&amp;'05'!G15</f>
        <v>LEI MUNICIPAL N. 3.587/2012</v>
      </c>
      <c r="L138" s="161" t="s">
        <v>1615</v>
      </c>
    </row>
    <row r="139" spans="2:12" ht="15">
      <c r="B139" s="76" t="str">
        <f t="shared" si="4"/>
        <v>P066</v>
      </c>
      <c r="C139" s="75">
        <v>118</v>
      </c>
      <c r="D139" s="71" t="s">
        <v>1026</v>
      </c>
      <c r="E139" s="75">
        <f t="shared" si="5"/>
        <v>2017</v>
      </c>
      <c r="F139" s="70" t="s">
        <v>842</v>
      </c>
      <c r="G139" s="162" t="str">
        <f>'05'!B16</f>
        <v>07</v>
      </c>
      <c r="H139" s="76" t="s">
        <v>1061</v>
      </c>
      <c r="I139" s="77" t="s">
        <v>221</v>
      </c>
      <c r="J139" s="71">
        <v>0</v>
      </c>
      <c r="K139" s="78" t="str">
        <f>'05'!E16&amp;" "&amp;TEXT('05'!F16,"#.##0")&amp;"/"&amp;'05'!G16</f>
        <v>LEI MUNICIPAL N. 3.587/2012</v>
      </c>
      <c r="L139" s="161" t="s">
        <v>1615</v>
      </c>
    </row>
    <row r="140" spans="2:12" ht="15">
      <c r="B140" s="76" t="str">
        <f t="shared" si="4"/>
        <v>P066</v>
      </c>
      <c r="C140" s="75">
        <v>118</v>
      </c>
      <c r="D140" s="71" t="s">
        <v>1026</v>
      </c>
      <c r="E140" s="75">
        <f t="shared" si="5"/>
        <v>2017</v>
      </c>
      <c r="F140" s="70" t="s">
        <v>843</v>
      </c>
      <c r="G140" s="162" t="str">
        <f>'05'!B17</f>
        <v>08</v>
      </c>
      <c r="H140" s="76" t="s">
        <v>1062</v>
      </c>
      <c r="I140" s="77" t="s">
        <v>221</v>
      </c>
      <c r="J140" s="71">
        <v>0</v>
      </c>
      <c r="K140" s="78" t="str">
        <f>'05'!E17&amp;" "&amp;TEXT('05'!F17,"#.##0")&amp;"/"&amp;'05'!G17</f>
        <v>LEI MUNICIPAL N. 3.587/2012</v>
      </c>
      <c r="L140" s="161" t="s">
        <v>1615</v>
      </c>
    </row>
    <row r="141" spans="2:12" ht="15">
      <c r="B141" s="76" t="str">
        <f t="shared" si="4"/>
        <v>P066</v>
      </c>
      <c r="C141" s="75">
        <v>118</v>
      </c>
      <c r="D141" s="71" t="s">
        <v>1026</v>
      </c>
      <c r="E141" s="75">
        <f t="shared" si="5"/>
        <v>2017</v>
      </c>
      <c r="F141" s="70" t="s">
        <v>844</v>
      </c>
      <c r="G141" s="162" t="str">
        <f>'05'!B18</f>
        <v>09</v>
      </c>
      <c r="H141" s="76" t="s">
        <v>1063</v>
      </c>
      <c r="I141" s="77" t="s">
        <v>221</v>
      </c>
      <c r="J141" s="71">
        <v>0</v>
      </c>
      <c r="K141" s="78" t="str">
        <f>'05'!E18&amp;" "&amp;TEXT('05'!F18,"#.##0")&amp;"/"&amp;'05'!G18</f>
        <v>LEI MUNICIPAL N. 3.587/2012</v>
      </c>
      <c r="L141" s="161" t="s">
        <v>1615</v>
      </c>
    </row>
    <row r="142" spans="2:12" ht="15">
      <c r="B142" s="76" t="str">
        <f t="shared" si="4"/>
        <v>P066</v>
      </c>
      <c r="C142" s="75">
        <v>118</v>
      </c>
      <c r="D142" s="71" t="s">
        <v>1026</v>
      </c>
      <c r="E142" s="75">
        <f t="shared" si="5"/>
        <v>2017</v>
      </c>
      <c r="F142" s="70" t="s">
        <v>845</v>
      </c>
      <c r="G142" s="162" t="str">
        <f>'05'!B19</f>
        <v>10</v>
      </c>
      <c r="H142" s="76" t="s">
        <v>1064</v>
      </c>
      <c r="I142" s="77" t="s">
        <v>221</v>
      </c>
      <c r="J142" s="71">
        <v>0</v>
      </c>
      <c r="K142" s="78" t="str">
        <f>'05'!E19&amp;" "&amp;TEXT('05'!F19,"#.##0")&amp;"/"&amp;'05'!G19</f>
        <v>LEI MUNICIPAL N. 3.587/2012</v>
      </c>
      <c r="L142" s="161" t="s">
        <v>1615</v>
      </c>
    </row>
    <row r="143" spans="2:12" ht="15">
      <c r="B143" s="76" t="str">
        <f t="shared" si="4"/>
        <v>P066</v>
      </c>
      <c r="C143" s="75">
        <v>118</v>
      </c>
      <c r="D143" s="71" t="s">
        <v>1026</v>
      </c>
      <c r="E143" s="75">
        <f t="shared" si="5"/>
        <v>2017</v>
      </c>
      <c r="F143" s="70" t="s">
        <v>846</v>
      </c>
      <c r="G143" s="162" t="str">
        <f>'05'!B20</f>
        <v>11</v>
      </c>
      <c r="H143" s="76" t="s">
        <v>1065</v>
      </c>
      <c r="I143" s="77" t="s">
        <v>221</v>
      </c>
      <c r="J143" s="71">
        <v>0</v>
      </c>
      <c r="K143" s="78" t="str">
        <f>'05'!E20&amp;" "&amp;TEXT('05'!F20,"#.##0")&amp;"/"&amp;'05'!G20</f>
        <v>LEI MUNICIPAL N. 3.587/2012</v>
      </c>
      <c r="L143" s="161" t="s">
        <v>1615</v>
      </c>
    </row>
    <row r="144" spans="2:13" ht="15">
      <c r="B144" s="76" t="str">
        <f t="shared" si="4"/>
        <v>P066</v>
      </c>
      <c r="C144" s="75">
        <v>118</v>
      </c>
      <c r="D144" s="71" t="s">
        <v>1026</v>
      </c>
      <c r="E144" s="75">
        <f t="shared" si="5"/>
        <v>2017</v>
      </c>
      <c r="F144" s="70" t="s">
        <v>847</v>
      </c>
      <c r="G144" s="162" t="str">
        <f>'05'!B21</f>
        <v>12</v>
      </c>
      <c r="H144" s="76" t="s">
        <v>1066</v>
      </c>
      <c r="I144" s="77" t="s">
        <v>221</v>
      </c>
      <c r="J144" s="71">
        <v>0</v>
      </c>
      <c r="K144" s="78" t="str">
        <f>'05'!E21&amp;" "&amp;TEXT('05'!F21,"#.##0")&amp;"/"&amp;'05'!G21</f>
        <v>LEI MUNICIPAL N. 3.587/2012</v>
      </c>
      <c r="L144" s="161" t="s">
        <v>1615</v>
      </c>
      <c r="M144" s="101"/>
    </row>
    <row r="145" spans="2:13" ht="15">
      <c r="B145" s="76" t="str">
        <f t="shared" si="4"/>
        <v>P066</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P066</v>
      </c>
      <c r="C146" s="75">
        <v>118</v>
      </c>
      <c r="D146" s="71" t="s">
        <v>1026</v>
      </c>
      <c r="E146" s="75">
        <f t="shared" si="5"/>
        <v>2017</v>
      </c>
      <c r="F146" s="70" t="s">
        <v>808</v>
      </c>
      <c r="G146" s="71" t="s">
        <v>271</v>
      </c>
      <c r="H146" s="76" t="s">
        <v>809</v>
      </c>
      <c r="I146" s="77" t="s">
        <v>222</v>
      </c>
      <c r="J146" s="78">
        <f>'03'!H67</f>
        <v>0</v>
      </c>
      <c r="K146" s="78">
        <f>'06'!E10</f>
        <v>8000</v>
      </c>
      <c r="L146" s="161" t="s">
        <v>1616</v>
      </c>
    </row>
    <row r="147" spans="2:12" ht="15">
      <c r="B147" s="76" t="str">
        <f t="shared" si="4"/>
        <v>P066</v>
      </c>
      <c r="C147" s="75">
        <v>118</v>
      </c>
      <c r="D147" s="71" t="s">
        <v>1026</v>
      </c>
      <c r="E147" s="75">
        <f t="shared" si="5"/>
        <v>2017</v>
      </c>
      <c r="F147" s="70" t="s">
        <v>810</v>
      </c>
      <c r="G147" s="71" t="s">
        <v>272</v>
      </c>
      <c r="H147" s="76" t="s">
        <v>811</v>
      </c>
      <c r="I147" s="77" t="s">
        <v>222</v>
      </c>
      <c r="J147" s="78">
        <f>'03'!H68</f>
        <v>0</v>
      </c>
      <c r="K147" s="78">
        <f>'06'!E11</f>
        <v>8000</v>
      </c>
      <c r="L147" s="161" t="s">
        <v>1616</v>
      </c>
    </row>
    <row r="148" spans="2:12" ht="15">
      <c r="B148" s="76" t="str">
        <f t="shared" si="4"/>
        <v>P066</v>
      </c>
      <c r="C148" s="75">
        <v>118</v>
      </c>
      <c r="D148" s="71" t="s">
        <v>1026</v>
      </c>
      <c r="E148" s="75">
        <f t="shared" si="5"/>
        <v>2017</v>
      </c>
      <c r="F148" s="70" t="s">
        <v>812</v>
      </c>
      <c r="G148" s="71" t="s">
        <v>273</v>
      </c>
      <c r="H148" s="76" t="s">
        <v>813</v>
      </c>
      <c r="I148" s="77" t="s">
        <v>222</v>
      </c>
      <c r="J148" s="78">
        <f>'03'!H69</f>
        <v>0</v>
      </c>
      <c r="K148" s="78">
        <f>'06'!E12</f>
        <v>8000</v>
      </c>
      <c r="L148" s="161" t="s">
        <v>1616</v>
      </c>
    </row>
    <row r="149" spans="2:12" ht="15">
      <c r="B149" s="76" t="str">
        <f t="shared" si="4"/>
        <v>P066</v>
      </c>
      <c r="C149" s="75">
        <v>118</v>
      </c>
      <c r="D149" s="71" t="s">
        <v>1026</v>
      </c>
      <c r="E149" s="75">
        <f t="shared" si="5"/>
        <v>2017</v>
      </c>
      <c r="F149" s="70" t="s">
        <v>814</v>
      </c>
      <c r="G149" s="71" t="s">
        <v>274</v>
      </c>
      <c r="H149" s="76" t="s">
        <v>815</v>
      </c>
      <c r="I149" s="77" t="s">
        <v>222</v>
      </c>
      <c r="J149" s="78">
        <f>'03'!H70</f>
        <v>0</v>
      </c>
      <c r="K149" s="78">
        <f>'06'!E13</f>
        <v>8000</v>
      </c>
      <c r="L149" s="161" t="s">
        <v>1616</v>
      </c>
    </row>
    <row r="150" spans="2:12" ht="15">
      <c r="B150" s="76" t="str">
        <f t="shared" si="4"/>
        <v>P066</v>
      </c>
      <c r="C150" s="75">
        <v>118</v>
      </c>
      <c r="D150" s="71" t="s">
        <v>1026</v>
      </c>
      <c r="E150" s="75">
        <f t="shared" si="5"/>
        <v>2017</v>
      </c>
      <c r="F150" s="70" t="s">
        <v>816</v>
      </c>
      <c r="G150" s="71" t="s">
        <v>275</v>
      </c>
      <c r="H150" s="76" t="s">
        <v>817</v>
      </c>
      <c r="I150" s="77" t="s">
        <v>222</v>
      </c>
      <c r="J150" s="78">
        <f>'03'!H71</f>
        <v>0</v>
      </c>
      <c r="K150" s="78">
        <f>'06'!E14</f>
        <v>8000</v>
      </c>
      <c r="L150" s="161" t="s">
        <v>1616</v>
      </c>
    </row>
    <row r="151" spans="2:12" ht="15">
      <c r="B151" s="76" t="str">
        <f t="shared" si="4"/>
        <v>P066</v>
      </c>
      <c r="C151" s="75">
        <v>118</v>
      </c>
      <c r="D151" s="71" t="s">
        <v>1026</v>
      </c>
      <c r="E151" s="75">
        <f t="shared" si="5"/>
        <v>2017</v>
      </c>
      <c r="F151" s="70" t="s">
        <v>818</v>
      </c>
      <c r="G151" s="71" t="s">
        <v>276</v>
      </c>
      <c r="H151" s="76" t="s">
        <v>819</v>
      </c>
      <c r="I151" s="77" t="s">
        <v>222</v>
      </c>
      <c r="J151" s="78">
        <f>'03'!H72</f>
        <v>0</v>
      </c>
      <c r="K151" s="78">
        <f>'06'!E15</f>
        <v>8000</v>
      </c>
      <c r="L151" s="161" t="s">
        <v>1616</v>
      </c>
    </row>
    <row r="152" spans="2:12" ht="15">
      <c r="B152" s="76" t="str">
        <f t="shared" si="4"/>
        <v>P066</v>
      </c>
      <c r="C152" s="75">
        <v>118</v>
      </c>
      <c r="D152" s="71" t="s">
        <v>1026</v>
      </c>
      <c r="E152" s="75">
        <f t="shared" si="5"/>
        <v>2017</v>
      </c>
      <c r="F152" s="70" t="s">
        <v>820</v>
      </c>
      <c r="G152" s="71" t="s">
        <v>277</v>
      </c>
      <c r="H152" s="76" t="s">
        <v>821</v>
      </c>
      <c r="I152" s="77" t="s">
        <v>222</v>
      </c>
      <c r="J152" s="78">
        <f>'03'!H73</f>
        <v>0</v>
      </c>
      <c r="K152" s="78">
        <f>'06'!E16</f>
        <v>8000</v>
      </c>
      <c r="L152" s="161" t="s">
        <v>1616</v>
      </c>
    </row>
    <row r="153" spans="2:12" ht="15">
      <c r="B153" s="76" t="str">
        <f t="shared" si="4"/>
        <v>P066</v>
      </c>
      <c r="C153" s="75">
        <v>118</v>
      </c>
      <c r="D153" s="71" t="s">
        <v>1026</v>
      </c>
      <c r="E153" s="75">
        <f t="shared" si="5"/>
        <v>2017</v>
      </c>
      <c r="F153" s="70" t="s">
        <v>822</v>
      </c>
      <c r="G153" s="71" t="s">
        <v>278</v>
      </c>
      <c r="H153" s="76" t="s">
        <v>823</v>
      </c>
      <c r="I153" s="77" t="s">
        <v>222</v>
      </c>
      <c r="J153" s="78">
        <f>'03'!H74</f>
        <v>0</v>
      </c>
      <c r="K153" s="78">
        <f>'06'!E17</f>
        <v>8000</v>
      </c>
      <c r="L153" s="161" t="s">
        <v>1616</v>
      </c>
    </row>
    <row r="154" spans="2:12" ht="15">
      <c r="B154" s="76" t="str">
        <f t="shared" si="4"/>
        <v>P066</v>
      </c>
      <c r="C154" s="75">
        <v>118</v>
      </c>
      <c r="D154" s="71" t="s">
        <v>1026</v>
      </c>
      <c r="E154" s="75">
        <f t="shared" si="5"/>
        <v>2017</v>
      </c>
      <c r="F154" s="70" t="s">
        <v>824</v>
      </c>
      <c r="G154" s="71" t="s">
        <v>279</v>
      </c>
      <c r="H154" s="76" t="s">
        <v>825</v>
      </c>
      <c r="I154" s="77" t="s">
        <v>222</v>
      </c>
      <c r="J154" s="78">
        <f>'03'!H75</f>
        <v>0</v>
      </c>
      <c r="K154" s="78">
        <f>'06'!E18</f>
        <v>8000</v>
      </c>
      <c r="L154" s="161" t="s">
        <v>1616</v>
      </c>
    </row>
    <row r="155" spans="2:12" ht="15">
      <c r="B155" s="76" t="str">
        <f t="shared" si="4"/>
        <v>P066</v>
      </c>
      <c r="C155" s="75">
        <v>118</v>
      </c>
      <c r="D155" s="71" t="s">
        <v>1026</v>
      </c>
      <c r="E155" s="75">
        <f t="shared" si="5"/>
        <v>2017</v>
      </c>
      <c r="F155" s="70" t="s">
        <v>826</v>
      </c>
      <c r="G155" s="71" t="s">
        <v>280</v>
      </c>
      <c r="H155" s="76" t="s">
        <v>827</v>
      </c>
      <c r="I155" s="77" t="s">
        <v>222</v>
      </c>
      <c r="J155" s="78">
        <f>'03'!H76</f>
        <v>0</v>
      </c>
      <c r="K155" s="78">
        <f>'06'!E19</f>
        <v>8000</v>
      </c>
      <c r="L155" s="161" t="s">
        <v>1616</v>
      </c>
    </row>
    <row r="156" spans="2:12" ht="15">
      <c r="B156" s="76" t="str">
        <f t="shared" si="4"/>
        <v>P066</v>
      </c>
      <c r="C156" s="75">
        <v>118</v>
      </c>
      <c r="D156" s="71" t="s">
        <v>1026</v>
      </c>
      <c r="E156" s="75">
        <f t="shared" si="5"/>
        <v>2017</v>
      </c>
      <c r="F156" s="70" t="s">
        <v>828</v>
      </c>
      <c r="G156" s="71" t="s">
        <v>281</v>
      </c>
      <c r="H156" s="76" t="s">
        <v>829</v>
      </c>
      <c r="I156" s="77" t="s">
        <v>222</v>
      </c>
      <c r="J156" s="78">
        <f>'03'!H77</f>
        <v>0</v>
      </c>
      <c r="K156" s="78">
        <f>'06'!E20</f>
        <v>8000</v>
      </c>
      <c r="L156" s="161" t="s">
        <v>1616</v>
      </c>
    </row>
    <row r="157" spans="2:12" ht="15">
      <c r="B157" s="76" t="str">
        <f t="shared" si="4"/>
        <v>P066</v>
      </c>
      <c r="C157" s="75">
        <v>118</v>
      </c>
      <c r="D157" s="71" t="s">
        <v>1026</v>
      </c>
      <c r="E157" s="75">
        <f t="shared" si="5"/>
        <v>2017</v>
      </c>
      <c r="F157" s="70" t="s">
        <v>830</v>
      </c>
      <c r="G157" s="71" t="s">
        <v>831</v>
      </c>
      <c r="H157" s="76" t="s">
        <v>832</v>
      </c>
      <c r="I157" s="77" t="s">
        <v>222</v>
      </c>
      <c r="J157" s="78">
        <f>'03'!H78</f>
        <v>0</v>
      </c>
      <c r="K157" s="78">
        <f>'06'!E21</f>
        <v>8000</v>
      </c>
      <c r="L157" s="161" t="s">
        <v>1616</v>
      </c>
    </row>
    <row r="158" spans="2:12" ht="15">
      <c r="B158" s="76" t="str">
        <f t="shared" si="4"/>
        <v>P066</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P066</v>
      </c>
      <c r="C159" s="74">
        <v>102</v>
      </c>
      <c r="D159" s="71" t="s">
        <v>1023</v>
      </c>
      <c r="E159" s="75">
        <f t="shared" si="5"/>
        <v>2017</v>
      </c>
      <c r="F159" s="70" t="s">
        <v>855</v>
      </c>
      <c r="G159" s="72" t="s">
        <v>17</v>
      </c>
      <c r="H159" s="72" t="s">
        <v>856</v>
      </c>
      <c r="I159" s="77" t="s">
        <v>221</v>
      </c>
      <c r="J159" s="71">
        <v>0</v>
      </c>
      <c r="K159" s="71" t="str">
        <f>'08'!B10</f>
        <v>LEONARDO JOSÉ DA SILVA</v>
      </c>
      <c r="L159" s="155" t="s">
        <v>1617</v>
      </c>
    </row>
    <row r="160" spans="2:12" ht="15">
      <c r="B160" s="76" t="str">
        <f t="shared" si="4"/>
        <v>P066</v>
      </c>
      <c r="C160" s="74">
        <v>102</v>
      </c>
      <c r="D160" s="71" t="s">
        <v>1023</v>
      </c>
      <c r="E160" s="75">
        <f t="shared" si="5"/>
        <v>2017</v>
      </c>
      <c r="F160" s="70" t="s">
        <v>857</v>
      </c>
      <c r="G160" s="72" t="s">
        <v>17</v>
      </c>
      <c r="H160" s="72" t="s">
        <v>856</v>
      </c>
      <c r="I160" s="77" t="s">
        <v>221</v>
      </c>
      <c r="J160" s="71">
        <v>0</v>
      </c>
      <c r="K160" s="71">
        <f>'08'!B11</f>
        <v>0</v>
      </c>
      <c r="L160" s="155" t="s">
        <v>1617</v>
      </c>
    </row>
    <row r="161" spans="2:12" ht="15">
      <c r="B161" s="76" t="str">
        <f t="shared" si="4"/>
        <v>P066</v>
      </c>
      <c r="C161" s="74">
        <v>102</v>
      </c>
      <c r="D161" s="71" t="s">
        <v>1023</v>
      </c>
      <c r="E161" s="75">
        <f t="shared" si="5"/>
        <v>2017</v>
      </c>
      <c r="F161" s="70" t="s">
        <v>858</v>
      </c>
      <c r="G161" s="72" t="s">
        <v>17</v>
      </c>
      <c r="H161" s="72" t="s">
        <v>856</v>
      </c>
      <c r="I161" s="77" t="s">
        <v>221</v>
      </c>
      <c r="J161" s="71">
        <v>0</v>
      </c>
      <c r="K161" s="71">
        <f>'08'!B12</f>
        <v>0</v>
      </c>
      <c r="L161" s="155" t="s">
        <v>1617</v>
      </c>
    </row>
    <row r="162" spans="2:12" ht="15">
      <c r="B162" s="76" t="str">
        <f t="shared" si="4"/>
        <v>P066</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P066</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P066</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P066</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P066</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P066</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P066</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P066</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P066</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P066</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P066</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P066</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P066</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P066</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P066</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P066</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P066</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P066</v>
      </c>
      <c r="C179" s="74">
        <v>102</v>
      </c>
      <c r="D179" s="71" t="s">
        <v>1023</v>
      </c>
      <c r="E179" s="75">
        <f t="shared" si="5"/>
        <v>2017</v>
      </c>
      <c r="F179" s="70" t="s">
        <v>876</v>
      </c>
      <c r="G179" s="72" t="s">
        <v>17</v>
      </c>
      <c r="H179" s="72" t="s">
        <v>877</v>
      </c>
      <c r="I179" s="77" t="s">
        <v>221</v>
      </c>
      <c r="J179" s="71">
        <v>0</v>
      </c>
      <c r="K179" s="71" t="str">
        <f>'08'!C10</f>
        <v>VEREADOR-PRESIDENTE</v>
      </c>
      <c r="L179" s="155" t="s">
        <v>1617</v>
      </c>
    </row>
    <row r="180" spans="2:12" ht="15">
      <c r="B180" s="76" t="str">
        <f t="shared" si="4"/>
        <v>P066</v>
      </c>
      <c r="C180" s="74">
        <v>102</v>
      </c>
      <c r="D180" s="71" t="s">
        <v>1023</v>
      </c>
      <c r="E180" s="75">
        <f t="shared" si="5"/>
        <v>2017</v>
      </c>
      <c r="F180" s="70" t="s">
        <v>878</v>
      </c>
      <c r="G180" s="72" t="s">
        <v>17</v>
      </c>
      <c r="H180" s="72" t="s">
        <v>877</v>
      </c>
      <c r="I180" s="77" t="s">
        <v>221</v>
      </c>
      <c r="J180" s="71">
        <v>0</v>
      </c>
      <c r="K180" s="71">
        <f>'08'!C11</f>
        <v>0</v>
      </c>
      <c r="L180" s="155" t="s">
        <v>1617</v>
      </c>
    </row>
    <row r="181" spans="2:12" ht="15">
      <c r="B181" s="76" t="str">
        <f t="shared" si="4"/>
        <v>P066</v>
      </c>
      <c r="C181" s="74">
        <v>102</v>
      </c>
      <c r="D181" s="71" t="s">
        <v>1023</v>
      </c>
      <c r="E181" s="75">
        <f t="shared" si="5"/>
        <v>2017</v>
      </c>
      <c r="F181" s="70" t="s">
        <v>879</v>
      </c>
      <c r="G181" s="72" t="s">
        <v>17</v>
      </c>
      <c r="H181" s="72" t="s">
        <v>877</v>
      </c>
      <c r="I181" s="77" t="s">
        <v>221</v>
      </c>
      <c r="J181" s="71">
        <v>0</v>
      </c>
      <c r="K181" s="71">
        <f>'08'!C12</f>
        <v>0</v>
      </c>
      <c r="L181" s="155" t="s">
        <v>1617</v>
      </c>
    </row>
    <row r="182" spans="2:12" ht="15">
      <c r="B182" s="76" t="str">
        <f t="shared" si="4"/>
        <v>P066</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P066</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P066</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P066</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P066</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P066</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P066</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P066</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P066</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P066</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P066</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P066</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P066</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P066</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P066</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P066</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P066</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P066</v>
      </c>
      <c r="C199" s="74">
        <v>102</v>
      </c>
      <c r="D199" s="71" t="s">
        <v>1023</v>
      </c>
      <c r="E199" s="75">
        <f aca="true" t="shared" si="7" ref="E199:E262">E198</f>
        <v>2017</v>
      </c>
      <c r="F199" s="70" t="s">
        <v>897</v>
      </c>
      <c r="G199" s="72" t="s">
        <v>17</v>
      </c>
      <c r="H199" s="72" t="s">
        <v>898</v>
      </c>
      <c r="I199" s="77" t="s">
        <v>221</v>
      </c>
      <c r="J199" s="71">
        <v>0</v>
      </c>
      <c r="K199" s="71" t="str">
        <f>'08'!D10</f>
        <v>ATA DE POSSE</v>
      </c>
      <c r="L199" s="155" t="s">
        <v>1617</v>
      </c>
    </row>
    <row r="200" spans="2:12" ht="15">
      <c r="B200" s="76" t="str">
        <f t="shared" si="6"/>
        <v>P066</v>
      </c>
      <c r="C200" s="74">
        <v>102</v>
      </c>
      <c r="D200" s="71" t="s">
        <v>1023</v>
      </c>
      <c r="E200" s="75">
        <f t="shared" si="7"/>
        <v>2017</v>
      </c>
      <c r="F200" s="70" t="s">
        <v>899</v>
      </c>
      <c r="G200" s="72" t="s">
        <v>17</v>
      </c>
      <c r="H200" s="72" t="s">
        <v>898</v>
      </c>
      <c r="I200" s="77" t="s">
        <v>221</v>
      </c>
      <c r="J200" s="71">
        <v>0</v>
      </c>
      <c r="K200" s="71">
        <f>'08'!D11</f>
        <v>0</v>
      </c>
      <c r="L200" s="155" t="s">
        <v>1617</v>
      </c>
    </row>
    <row r="201" spans="2:12" ht="15">
      <c r="B201" s="76" t="str">
        <f t="shared" si="6"/>
        <v>P066</v>
      </c>
      <c r="C201" s="74">
        <v>102</v>
      </c>
      <c r="D201" s="71" t="s">
        <v>1023</v>
      </c>
      <c r="E201" s="75">
        <f t="shared" si="7"/>
        <v>2017</v>
      </c>
      <c r="F201" s="70" t="s">
        <v>900</v>
      </c>
      <c r="G201" s="72" t="s">
        <v>17</v>
      </c>
      <c r="H201" s="72" t="s">
        <v>898</v>
      </c>
      <c r="I201" s="77" t="s">
        <v>221</v>
      </c>
      <c r="J201" s="71">
        <v>0</v>
      </c>
      <c r="K201" s="71">
        <f>'08'!D12</f>
        <v>0</v>
      </c>
      <c r="L201" s="155" t="s">
        <v>1617</v>
      </c>
    </row>
    <row r="202" spans="2:12" ht="15">
      <c r="B202" s="76" t="str">
        <f t="shared" si="6"/>
        <v>P066</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P066</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P066</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P066</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P066</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P066</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P066</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P066</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P066</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P066</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P066</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P066</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P066</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P066</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P066</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P066</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P066</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P066</v>
      </c>
      <c r="C219" s="74">
        <v>102</v>
      </c>
      <c r="D219" s="71" t="s">
        <v>1023</v>
      </c>
      <c r="E219" s="75">
        <f t="shared" si="7"/>
        <v>2017</v>
      </c>
      <c r="F219" s="70" t="s">
        <v>918</v>
      </c>
      <c r="G219" s="72" t="s">
        <v>17</v>
      </c>
      <c r="H219" s="72" t="s">
        <v>919</v>
      </c>
      <c r="I219" s="77" t="s">
        <v>1</v>
      </c>
      <c r="J219" s="163">
        <f>'[6]02'!D914</f>
        <v>0</v>
      </c>
      <c r="K219" s="163">
        <f>'08'!E10</f>
        <v>3017493458</v>
      </c>
      <c r="L219" s="155" t="s">
        <v>1617</v>
      </c>
    </row>
    <row r="220" spans="2:12" ht="15">
      <c r="B220" s="76" t="str">
        <f t="shared" si="6"/>
        <v>P066</v>
      </c>
      <c r="C220" s="74">
        <v>102</v>
      </c>
      <c r="D220" s="71" t="s">
        <v>1023</v>
      </c>
      <c r="E220" s="75">
        <f t="shared" si="7"/>
        <v>2017</v>
      </c>
      <c r="F220" s="70" t="s">
        <v>920</v>
      </c>
      <c r="G220" s="72" t="s">
        <v>17</v>
      </c>
      <c r="H220" s="72" t="s">
        <v>919</v>
      </c>
      <c r="I220" s="77" t="s">
        <v>1</v>
      </c>
      <c r="J220" s="163">
        <f>'[6]02'!D915</f>
        <v>0</v>
      </c>
      <c r="K220" s="163">
        <f>'08'!E11</f>
        <v>0</v>
      </c>
      <c r="L220" s="155" t="s">
        <v>1617</v>
      </c>
    </row>
    <row r="221" spans="2:12" ht="15">
      <c r="B221" s="76" t="str">
        <f t="shared" si="6"/>
        <v>P066</v>
      </c>
      <c r="C221" s="74">
        <v>102</v>
      </c>
      <c r="D221" s="71" t="s">
        <v>1023</v>
      </c>
      <c r="E221" s="75">
        <f t="shared" si="7"/>
        <v>2017</v>
      </c>
      <c r="F221" s="70" t="s">
        <v>921</v>
      </c>
      <c r="G221" s="72" t="s">
        <v>17</v>
      </c>
      <c r="H221" s="72" t="s">
        <v>919</v>
      </c>
      <c r="I221" s="77" t="s">
        <v>1</v>
      </c>
      <c r="J221" s="163">
        <f>'[6]02'!D916</f>
        <v>0</v>
      </c>
      <c r="K221" s="163">
        <f>'08'!E12</f>
        <v>0</v>
      </c>
      <c r="L221" s="155" t="s">
        <v>1617</v>
      </c>
    </row>
    <row r="222" spans="2:12" ht="15">
      <c r="B222" s="76" t="str">
        <f t="shared" si="6"/>
        <v>P066</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P066</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P066</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P066</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P066</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P066</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P066</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P066</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P066</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P066</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P066</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P066</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P066</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P066</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P066</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P066</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P066</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P066</v>
      </c>
      <c r="C239" s="74">
        <v>102</v>
      </c>
      <c r="D239" s="71" t="s">
        <v>1023</v>
      </c>
      <c r="E239" s="75">
        <f t="shared" si="7"/>
        <v>2017</v>
      </c>
      <c r="F239" s="70" t="s">
        <v>939</v>
      </c>
      <c r="G239" s="72" t="s">
        <v>17</v>
      </c>
      <c r="H239" s="72" t="s">
        <v>940</v>
      </c>
      <c r="I239" s="77" t="s">
        <v>221</v>
      </c>
      <c r="J239" s="71">
        <v>0</v>
      </c>
      <c r="K239" s="71" t="str">
        <f>'08'!F10</f>
        <v>CASADO</v>
      </c>
      <c r="L239" s="155" t="s">
        <v>1617</v>
      </c>
    </row>
    <row r="240" spans="2:12" ht="15">
      <c r="B240" s="76" t="str">
        <f t="shared" si="6"/>
        <v>P066</v>
      </c>
      <c r="C240" s="74">
        <v>102</v>
      </c>
      <c r="D240" s="71" t="s">
        <v>1023</v>
      </c>
      <c r="E240" s="75">
        <f t="shared" si="7"/>
        <v>2017</v>
      </c>
      <c r="F240" s="70" t="s">
        <v>941</v>
      </c>
      <c r="G240" s="72" t="s">
        <v>17</v>
      </c>
      <c r="H240" s="72" t="s">
        <v>940</v>
      </c>
      <c r="I240" s="77" t="s">
        <v>221</v>
      </c>
      <c r="J240" s="71">
        <v>0</v>
      </c>
      <c r="K240" s="71">
        <f>'08'!F11</f>
        <v>0</v>
      </c>
      <c r="L240" s="155" t="s">
        <v>1617</v>
      </c>
    </row>
    <row r="241" spans="2:12" ht="15">
      <c r="B241" s="76" t="str">
        <f t="shared" si="6"/>
        <v>P066</v>
      </c>
      <c r="C241" s="74">
        <v>102</v>
      </c>
      <c r="D241" s="71" t="s">
        <v>1023</v>
      </c>
      <c r="E241" s="75">
        <f t="shared" si="7"/>
        <v>2017</v>
      </c>
      <c r="F241" s="70" t="s">
        <v>942</v>
      </c>
      <c r="G241" s="72" t="s">
        <v>17</v>
      </c>
      <c r="H241" s="72" t="s">
        <v>940</v>
      </c>
      <c r="I241" s="77" t="s">
        <v>221</v>
      </c>
      <c r="J241" s="71">
        <v>0</v>
      </c>
      <c r="K241" s="71">
        <f>'08'!F12</f>
        <v>0</v>
      </c>
      <c r="L241" s="155" t="s">
        <v>1617</v>
      </c>
    </row>
    <row r="242" spans="2:12" ht="15">
      <c r="B242" s="76" t="str">
        <f t="shared" si="6"/>
        <v>P066</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P066</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P066</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P066</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P066</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P066</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P066</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P066</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P066</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P066</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P066</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P066</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P066</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P066</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P066</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P066</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P066</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P066</v>
      </c>
      <c r="C259" s="74">
        <v>102</v>
      </c>
      <c r="D259" s="71" t="s">
        <v>1023</v>
      </c>
      <c r="E259" s="75">
        <f t="shared" si="7"/>
        <v>2017</v>
      </c>
      <c r="F259" s="70" t="s">
        <v>960</v>
      </c>
      <c r="G259" s="72" t="s">
        <v>17</v>
      </c>
      <c r="H259" s="72" t="s">
        <v>961</v>
      </c>
      <c r="I259" s="77" t="s">
        <v>221</v>
      </c>
      <c r="J259" s="71">
        <v>0</v>
      </c>
      <c r="K259" s="71" t="str">
        <f>'08'!G10</f>
        <v>RUA FRANCISCO BEZERRA DE CARVALHO,109 - CENTRO - GRAVATÁ</v>
      </c>
      <c r="L259" s="155" t="s">
        <v>1617</v>
      </c>
    </row>
    <row r="260" spans="2:12" ht="15">
      <c r="B260" s="76" t="str">
        <f t="shared" si="6"/>
        <v>P066</v>
      </c>
      <c r="C260" s="74">
        <v>102</v>
      </c>
      <c r="D260" s="71" t="s">
        <v>1023</v>
      </c>
      <c r="E260" s="75">
        <f t="shared" si="7"/>
        <v>2017</v>
      </c>
      <c r="F260" s="70" t="s">
        <v>962</v>
      </c>
      <c r="G260" s="72" t="s">
        <v>17</v>
      </c>
      <c r="H260" s="72" t="s">
        <v>961</v>
      </c>
      <c r="I260" s="77" t="s">
        <v>221</v>
      </c>
      <c r="J260" s="71">
        <v>0</v>
      </c>
      <c r="K260" s="71">
        <f>'08'!G11</f>
        <v>0</v>
      </c>
      <c r="L260" s="155" t="s">
        <v>1617</v>
      </c>
    </row>
    <row r="261" spans="2:12" ht="15">
      <c r="B261" s="76" t="str">
        <f t="shared" si="6"/>
        <v>P066</v>
      </c>
      <c r="C261" s="74">
        <v>102</v>
      </c>
      <c r="D261" s="71" t="s">
        <v>1023</v>
      </c>
      <c r="E261" s="75">
        <f t="shared" si="7"/>
        <v>2017</v>
      </c>
      <c r="F261" s="70" t="s">
        <v>963</v>
      </c>
      <c r="G261" s="72" t="s">
        <v>17</v>
      </c>
      <c r="H261" s="72" t="s">
        <v>961</v>
      </c>
      <c r="I261" s="77" t="s">
        <v>221</v>
      </c>
      <c r="J261" s="71">
        <v>0</v>
      </c>
      <c r="K261" s="71">
        <f>'08'!G12</f>
        <v>0</v>
      </c>
      <c r="L261" s="155" t="s">
        <v>1617</v>
      </c>
    </row>
    <row r="262" spans="2:12" ht="15">
      <c r="B262" s="76" t="str">
        <f t="shared" si="6"/>
        <v>P066</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P066</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P066</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P066</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P066</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P066</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P066</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P066</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P066</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P066</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P066</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P066</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P066</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P066</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P066</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P066</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P066</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P066</v>
      </c>
      <c r="C279" s="74">
        <v>102</v>
      </c>
      <c r="D279" s="71" t="s">
        <v>1023</v>
      </c>
      <c r="E279" s="75">
        <f t="shared" si="9"/>
        <v>2017</v>
      </c>
      <c r="F279" s="70" t="s">
        <v>981</v>
      </c>
      <c r="G279" s="72" t="s">
        <v>17</v>
      </c>
      <c r="H279" s="72" t="s">
        <v>982</v>
      </c>
      <c r="I279" s="77" t="s">
        <v>21</v>
      </c>
      <c r="J279" s="164">
        <f>'[6]02'!G966</f>
        <v>0</v>
      </c>
      <c r="K279" s="164">
        <f>'08'!H10</f>
        <v>42736</v>
      </c>
      <c r="L279" s="155" t="s">
        <v>1617</v>
      </c>
    </row>
    <row r="280" spans="2:12" ht="15">
      <c r="B280" s="76" t="str">
        <f t="shared" si="8"/>
        <v>P066</v>
      </c>
      <c r="C280" s="74">
        <v>102</v>
      </c>
      <c r="D280" s="71" t="s">
        <v>1023</v>
      </c>
      <c r="E280" s="75">
        <f t="shared" si="9"/>
        <v>2017</v>
      </c>
      <c r="F280" s="70" t="s">
        <v>983</v>
      </c>
      <c r="G280" s="72" t="s">
        <v>17</v>
      </c>
      <c r="H280" s="72" t="s">
        <v>982</v>
      </c>
      <c r="I280" s="77" t="s">
        <v>21</v>
      </c>
      <c r="J280" s="164">
        <f>'[6]02'!G967</f>
        <v>0</v>
      </c>
      <c r="K280" s="164">
        <f>'08'!H11</f>
        <v>0</v>
      </c>
      <c r="L280" s="155" t="s">
        <v>1617</v>
      </c>
    </row>
    <row r="281" spans="2:12" ht="15">
      <c r="B281" s="76" t="str">
        <f t="shared" si="8"/>
        <v>P066</v>
      </c>
      <c r="C281" s="74">
        <v>102</v>
      </c>
      <c r="D281" s="71" t="s">
        <v>1023</v>
      </c>
      <c r="E281" s="75">
        <f t="shared" si="9"/>
        <v>2017</v>
      </c>
      <c r="F281" s="70" t="s">
        <v>984</v>
      </c>
      <c r="G281" s="72" t="s">
        <v>17</v>
      </c>
      <c r="H281" s="72" t="s">
        <v>982</v>
      </c>
      <c r="I281" s="77" t="s">
        <v>21</v>
      </c>
      <c r="J281" s="164">
        <f>'[6]02'!G968</f>
        <v>0</v>
      </c>
      <c r="K281" s="164">
        <f>'08'!H12</f>
        <v>0</v>
      </c>
      <c r="L281" s="155" t="s">
        <v>1617</v>
      </c>
    </row>
    <row r="282" spans="2:12" ht="15">
      <c r="B282" s="76" t="str">
        <f t="shared" si="8"/>
        <v>P066</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P066</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P066</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P066</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P066</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P066</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P066</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P066</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P066</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P066</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P066</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P066</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P066</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P066</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P066</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P066</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P066</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P066</v>
      </c>
      <c r="C299" s="74">
        <v>102</v>
      </c>
      <c r="D299" s="71" t="s">
        <v>1023</v>
      </c>
      <c r="E299" s="75">
        <f t="shared" si="9"/>
        <v>2017</v>
      </c>
      <c r="F299" s="70" t="s">
        <v>1002</v>
      </c>
      <c r="G299" s="72" t="s">
        <v>17</v>
      </c>
      <c r="H299" s="72" t="s">
        <v>1003</v>
      </c>
      <c r="I299" s="77" t="s">
        <v>21</v>
      </c>
      <c r="J299" s="164">
        <f>'[6]02'!G986</f>
        <v>0</v>
      </c>
      <c r="K299" s="164">
        <f>'08'!I10</f>
        <v>43465</v>
      </c>
      <c r="L299" s="155" t="s">
        <v>1617</v>
      </c>
    </row>
    <row r="300" spans="2:12" ht="15">
      <c r="B300" s="76" t="str">
        <f t="shared" si="8"/>
        <v>P066</v>
      </c>
      <c r="C300" s="74">
        <v>102</v>
      </c>
      <c r="D300" s="71" t="s">
        <v>1023</v>
      </c>
      <c r="E300" s="75">
        <f t="shared" si="9"/>
        <v>2017</v>
      </c>
      <c r="F300" s="70" t="s">
        <v>1004</v>
      </c>
      <c r="G300" s="72" t="s">
        <v>17</v>
      </c>
      <c r="H300" s="72" t="s">
        <v>1003</v>
      </c>
      <c r="I300" s="77" t="s">
        <v>21</v>
      </c>
      <c r="J300" s="164">
        <f>'[6]02'!G987</f>
        <v>0</v>
      </c>
      <c r="K300" s="164">
        <f>'08'!I11</f>
        <v>0</v>
      </c>
      <c r="L300" s="155" t="s">
        <v>1617</v>
      </c>
    </row>
    <row r="301" spans="2:12" ht="15">
      <c r="B301" s="76" t="str">
        <f t="shared" si="8"/>
        <v>P066</v>
      </c>
      <c r="C301" s="74">
        <v>102</v>
      </c>
      <c r="D301" s="71" t="s">
        <v>1023</v>
      </c>
      <c r="E301" s="75">
        <f t="shared" si="9"/>
        <v>2017</v>
      </c>
      <c r="F301" s="70" t="s">
        <v>1005</v>
      </c>
      <c r="G301" s="72" t="s">
        <v>17</v>
      </c>
      <c r="H301" s="72" t="s">
        <v>1003</v>
      </c>
      <c r="I301" s="77" t="s">
        <v>21</v>
      </c>
      <c r="J301" s="164">
        <f>'[6]02'!G988</f>
        <v>0</v>
      </c>
      <c r="K301" s="164">
        <f>'08'!I12</f>
        <v>0</v>
      </c>
      <c r="L301" s="155" t="s">
        <v>1617</v>
      </c>
    </row>
    <row r="302" spans="2:12" ht="15">
      <c r="B302" s="76" t="str">
        <f t="shared" si="8"/>
        <v>P066</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P066</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P066</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P066</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P066</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P066</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P066</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P066</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P066</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P066</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P066</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P066</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P066</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P066</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P066</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P066</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P066</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P066</v>
      </c>
      <c r="C319" s="74">
        <v>198</v>
      </c>
      <c r="D319" s="71" t="s">
        <v>1028</v>
      </c>
      <c r="E319" s="75">
        <f t="shared" si="9"/>
        <v>2017</v>
      </c>
      <c r="F319" s="70" t="s">
        <v>849</v>
      </c>
      <c r="G319" s="70"/>
      <c r="H319" s="72" t="s">
        <v>850</v>
      </c>
      <c r="I319" s="77" t="s">
        <v>221</v>
      </c>
      <c r="J319" s="71">
        <v>0</v>
      </c>
      <c r="K319" s="71" t="str">
        <f>'01'!F9</f>
        <v>CARLOS BEZERRA DE OLIVEIRA</v>
      </c>
      <c r="L319" s="155" t="s">
        <v>1618</v>
      </c>
    </row>
    <row r="320" spans="2:12" ht="15">
      <c r="B320" s="76" t="str">
        <f t="shared" si="8"/>
        <v>P066</v>
      </c>
      <c r="C320" s="74">
        <v>198</v>
      </c>
      <c r="D320" s="71" t="s">
        <v>1028</v>
      </c>
      <c r="E320" s="75">
        <f t="shared" si="9"/>
        <v>2017</v>
      </c>
      <c r="F320" s="70" t="s">
        <v>851</v>
      </c>
      <c r="G320" s="70"/>
      <c r="H320" s="72" t="s">
        <v>852</v>
      </c>
      <c r="I320" s="77" t="s">
        <v>221</v>
      </c>
      <c r="J320" s="71">
        <v>0</v>
      </c>
      <c r="K320" s="71" t="str">
        <f>'01'!F10</f>
        <v>cgaconsultoria@hotmail.com</v>
      </c>
      <c r="L320" s="155" t="s">
        <v>1618</v>
      </c>
    </row>
    <row r="321" spans="2:12" ht="15">
      <c r="B321" s="76" t="str">
        <f t="shared" si="8"/>
        <v>P066</v>
      </c>
      <c r="C321" s="74">
        <v>198</v>
      </c>
      <c r="D321" s="71" t="s">
        <v>1028</v>
      </c>
      <c r="E321" s="75">
        <f t="shared" si="9"/>
        <v>2017</v>
      </c>
      <c r="F321" s="70" t="s">
        <v>853</v>
      </c>
      <c r="H321" s="72" t="s">
        <v>854</v>
      </c>
      <c r="I321" s="77" t="s">
        <v>1068</v>
      </c>
      <c r="J321" s="75">
        <f>'[6]01'!F486</f>
        <v>0</v>
      </c>
      <c r="K321" s="71">
        <f>'01'!F11</f>
        <v>8137212761</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0</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0</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0</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0</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0</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73.75</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73.75</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73.75</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73.75</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73.75</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73.75</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73.75</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73.75</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0</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0</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0</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0</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0</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73.75</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90.9</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86.46</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76.92</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73.75</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73.75</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73.75</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73.75</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0</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0</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0</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0</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0</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73.75</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73.88</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73.89</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73.75</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73.75</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73.75</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73.75</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73.75</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17.02</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12.57</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3.17</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0</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0</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0</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0</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0</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80.47</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80.47</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80.47</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80.47</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80.47</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80.47</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80.47</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80.47</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0</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0</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0</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0</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0</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80.47</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99.15</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94.34</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83.92</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80.47</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80.47</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80.47</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80.47</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0</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0</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0</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0</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0</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80.47</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80.62</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80.63</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80.46</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80.47</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80.47</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80.47</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80.47</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18.53</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13.71</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3.46</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0</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0</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0</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0</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0</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0</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0</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0</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0</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0</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0</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0</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0</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0</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0</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0</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0</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0</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0</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0</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0</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0</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0</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0</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0</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0</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0</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0</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0</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0</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0</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0</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0</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0</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0</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0</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0</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0</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0</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3.382, de 38929</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11</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12</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0</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t="str">
        <f>'09'!F15</f>
        <v>Segundo dia útil do mês subsequente</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303026.37</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333116.5</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351010.55</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345122.44</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345190.98</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347230.45</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357281.65</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360092.65</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361792.65</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364605.65</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365355.65</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248079.71</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221076.77</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24442.66</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27616.06</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29050.7</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28183.52</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28185.01</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28314.25</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29326.2</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29569.82</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29617.26</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30044.8</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30172.3</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19957.73</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19694.74</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24442.66</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27616.06</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29050.7</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28183.52</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28185.01</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28314.25</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29326.2</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29569.82</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29617.26</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30044.8</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30172.3</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19957.73</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19694.74</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24442.66</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27616.06</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29050.7</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28183.52</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28185.01</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28314.25</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29326.2</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29569.82</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29617.26</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30044.8</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30172.3</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19957.73</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19694.74</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64256.57</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70876.42</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74778.92</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73483.54</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73498.62</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73887.09</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76098.35</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76636.3</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77010.3</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77629.16</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77794.16</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52007.12</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46814.56</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64163.36</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70783.21</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74530.36</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73234.98</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73250.06</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73669.6</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75880.86</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76418.81</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76792.81</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77411.67</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77576.67</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51851.77</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46814.56</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93.21</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93.21</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248.56</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248.56</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248.56</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217.49</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217.49</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217.49</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217.49</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217.49</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217.49</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155.35</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64256.57</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70876.42</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74778.92</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73483.54</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73498.62</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73887.09</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76098.35</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76636.3</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77010.3</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77629.16</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77794.16</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52007.12</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46814.56</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292075.33999999997</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322165.47</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339904.17000000004</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334016.06</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334084.6</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335484.6</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345535.8</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348346.8</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350046.8</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352859.8</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353609.8</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236396</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223422.18</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8000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8000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8000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8000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8000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8000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8000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8000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8000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8000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8000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8000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0</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0</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0</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0</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0</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596.79</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670.54</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670.54</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670.54</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670.54</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670.54</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670.54</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0</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8" stopIfTrue="1">
      <formula>AND(#REF!&lt;&gt;"x",J103&lt;&gt;E393)</formula>
    </cfRule>
  </conditionalFormatting>
  <conditionalFormatting sqref="K133:K145">
    <cfRule type="expression" priority="99" dxfId="68" stopIfTrue="1">
      <formula>AND(#REF!&lt;&gt;"x",K133&lt;&gt;E423)</formula>
    </cfRule>
  </conditionalFormatting>
  <conditionalFormatting sqref="J64:J89">
    <cfRule type="expression" priority="100" dxfId="68" stopIfTrue="1">
      <formula>AND(#REF!&lt;&gt;"x",J64&lt;&gt;E367)</formula>
    </cfRule>
  </conditionalFormatting>
  <conditionalFormatting sqref="J16:J48 K16:K47">
    <cfRule type="expression" priority="103" dxfId="68" stopIfTrue="1">
      <formula>AND(#REF!&lt;&gt;"x",J16&lt;&gt;#REF!)</formula>
    </cfRule>
  </conditionalFormatting>
  <conditionalFormatting sqref="J5:K15 K16">
    <cfRule type="expression" priority="108" dxfId="68" stopIfTrue="1">
      <formula>AND(#REF!&lt;&gt;"x",J5&lt;&gt;#REF!)</formula>
    </cfRule>
  </conditionalFormatting>
  <conditionalFormatting sqref="K77:K102">
    <cfRule type="expression" priority="110" dxfId="68" stopIfTrue="1">
      <formula>AND(#REF!&lt;&gt;"x",K77&lt;&gt;#REF!)</formula>
    </cfRule>
  </conditionalFormatting>
  <conditionalFormatting sqref="J146:J158">
    <cfRule type="expression" priority="112" dxfId="68" stopIfTrue="1">
      <formula>AND(#REF!&lt;&gt;"x",J146&lt;&gt;#REF!)</formula>
    </cfRule>
  </conditionalFormatting>
  <conditionalFormatting sqref="J280:K318">
    <cfRule type="expression" priority="113" dxfId="68"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1606</v>
      </c>
      <c r="C4" s="182"/>
    </row>
    <row r="6" spans="2:3" ht="57" customHeight="1" thickBot="1">
      <c r="B6" s="183" t="s">
        <v>539</v>
      </c>
      <c r="C6" s="183"/>
    </row>
    <row r="7" spans="2:3" ht="27" customHeight="1" thickBot="1" thickTop="1">
      <c r="B7" s="180" t="s">
        <v>585</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9" stopIfTrue="1">
      <formula>J11=FALSE</formula>
    </cfRule>
    <cfRule type="expression" priority="8" dxfId="70" stopIfTrue="1">
      <formula>J11=TRUE</formula>
    </cfRule>
  </conditionalFormatting>
  <conditionalFormatting sqref="C21">
    <cfRule type="expression" priority="1" dxfId="69" stopIfTrue="1">
      <formula>J21=FALSE</formula>
    </cfRule>
    <cfRule type="expression" priority="2" dxfId="7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GRAVATÁ</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1620</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1621</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8137212761</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8" stopIfTrue="1">
      <formula>$E31&lt;&gt;$H31</formula>
    </cfRule>
  </conditionalFormatting>
  <conditionalFormatting sqref="F11:J11 F9:V10">
    <cfRule type="cellIs" priority="8" dxfId="71" operator="equal" stopIfTrue="1">
      <formula>""</formula>
    </cfRule>
  </conditionalFormatting>
  <conditionalFormatting sqref="B8 A7:A18 B12:B13 C9:C11">
    <cfRule type="expression" priority="9" dxfId="72" stopIfTrue="1">
      <formula>OR(#REF!&gt;0,#REF!&lt;0)</formula>
    </cfRule>
  </conditionalFormatting>
  <conditionalFormatting sqref="B7">
    <cfRule type="expression" priority="15" dxfId="6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2">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2017 - PRESTAÇÃO DE CONTAS DA CÂMARA MUNICIPAL</v>
      </c>
      <c r="C2" s="185"/>
      <c r="D2" s="185"/>
      <c r="E2" s="86"/>
      <c r="F2" s="86"/>
      <c r="G2" s="86"/>
      <c r="H2" s="6"/>
      <c r="I2" s="6"/>
    </row>
    <row r="3" spans="2:9" s="7" customFormat="1" ht="18.75">
      <c r="B3" s="191" t="str">
        <f>IF(SUM!$G$3="","","CÂMARA MUNICIPAL - "&amp;UPPER(SUM!G3))</f>
        <v>CÂMARA MUNICIPAL - GRAVATÁ</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2392.39</v>
      </c>
      <c r="E12" s="26"/>
      <c r="F12" s="26"/>
    </row>
    <row r="13" spans="1:6" s="27" customFormat="1" ht="15.75">
      <c r="A13" s="22"/>
      <c r="B13" s="49" t="s">
        <v>542</v>
      </c>
      <c r="D13" s="52">
        <v>4172567.45</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8" stopIfTrue="1">
      <formula>$F10&lt;&gt;$I10</formula>
    </cfRule>
  </conditionalFormatting>
  <conditionalFormatting sqref="D11:D14">
    <cfRule type="cellIs" priority="2" dxfId="7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3" sqref="E13"/>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GRAVATÁ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3587</v>
      </c>
      <c r="G10" s="105">
        <v>2012</v>
      </c>
      <c r="H10" s="52">
        <v>8000</v>
      </c>
      <c r="I10" s="5"/>
      <c r="J10" s="5"/>
      <c r="L10" s="103" t="s">
        <v>503</v>
      </c>
    </row>
    <row r="11" spans="2:12" ht="15.75">
      <c r="B11" s="55" t="s">
        <v>285</v>
      </c>
      <c r="C11" s="56" t="s">
        <v>5</v>
      </c>
      <c r="D11" s="58" t="s">
        <v>544</v>
      </c>
      <c r="E11" s="62" t="s">
        <v>503</v>
      </c>
      <c r="F11" s="104">
        <v>3587</v>
      </c>
      <c r="G11" s="105">
        <v>2012</v>
      </c>
      <c r="H11" s="52">
        <v>8000</v>
      </c>
      <c r="I11" s="5"/>
      <c r="J11" s="5"/>
      <c r="L11" s="102" t="s">
        <v>504</v>
      </c>
    </row>
    <row r="12" spans="2:12" ht="15.75">
      <c r="B12" s="55" t="s">
        <v>286</v>
      </c>
      <c r="C12" s="56" t="s">
        <v>6</v>
      </c>
      <c r="D12" s="58" t="s">
        <v>544</v>
      </c>
      <c r="E12" s="62" t="s">
        <v>503</v>
      </c>
      <c r="F12" s="104">
        <v>3587</v>
      </c>
      <c r="G12" s="105">
        <v>2012</v>
      </c>
      <c r="H12" s="52">
        <v>8000</v>
      </c>
      <c r="I12" s="5"/>
      <c r="J12" s="5"/>
      <c r="L12" s="102" t="s">
        <v>505</v>
      </c>
    </row>
    <row r="13" spans="2:12" ht="15.75">
      <c r="B13" s="55" t="s">
        <v>287</v>
      </c>
      <c r="C13" s="56" t="s">
        <v>7</v>
      </c>
      <c r="D13" s="58" t="s">
        <v>544</v>
      </c>
      <c r="E13" s="62" t="s">
        <v>503</v>
      </c>
      <c r="F13" s="104">
        <v>3587</v>
      </c>
      <c r="G13" s="105">
        <v>2012</v>
      </c>
      <c r="H13" s="52">
        <v>8000</v>
      </c>
      <c r="I13" s="5"/>
      <c r="J13" s="5"/>
      <c r="L13" s="102" t="s">
        <v>506</v>
      </c>
    </row>
    <row r="14" spans="2:10" ht="15.75">
      <c r="B14" s="55" t="s">
        <v>288</v>
      </c>
      <c r="C14" s="56" t="s">
        <v>8</v>
      </c>
      <c r="D14" s="58" t="s">
        <v>544</v>
      </c>
      <c r="E14" s="62" t="s">
        <v>503</v>
      </c>
      <c r="F14" s="104">
        <v>3587</v>
      </c>
      <c r="G14" s="105">
        <v>2012</v>
      </c>
      <c r="H14" s="52">
        <v>8000</v>
      </c>
      <c r="I14" s="5"/>
      <c r="J14" s="5"/>
    </row>
    <row r="15" spans="2:10" ht="15.75">
      <c r="B15" s="55" t="s">
        <v>289</v>
      </c>
      <c r="C15" s="56" t="s">
        <v>9</v>
      </c>
      <c r="D15" s="58" t="s">
        <v>544</v>
      </c>
      <c r="E15" s="62" t="s">
        <v>503</v>
      </c>
      <c r="F15" s="104">
        <v>3587</v>
      </c>
      <c r="G15" s="105">
        <v>2012</v>
      </c>
      <c r="H15" s="52">
        <v>8000</v>
      </c>
      <c r="I15" s="5"/>
      <c r="J15" s="5"/>
    </row>
    <row r="16" spans="2:10" ht="15.75">
      <c r="B16" s="55" t="s">
        <v>290</v>
      </c>
      <c r="C16" s="56" t="s">
        <v>10</v>
      </c>
      <c r="D16" s="58" t="s">
        <v>544</v>
      </c>
      <c r="E16" s="62" t="s">
        <v>503</v>
      </c>
      <c r="F16" s="104">
        <v>3587</v>
      </c>
      <c r="G16" s="105">
        <v>2012</v>
      </c>
      <c r="H16" s="52">
        <v>8000</v>
      </c>
      <c r="I16" s="5"/>
      <c r="J16" s="5"/>
    </row>
    <row r="17" spans="2:10" ht="15.75">
      <c r="B17" s="55" t="s">
        <v>291</v>
      </c>
      <c r="C17" s="56" t="s">
        <v>11</v>
      </c>
      <c r="D17" s="58" t="s">
        <v>544</v>
      </c>
      <c r="E17" s="62" t="s">
        <v>503</v>
      </c>
      <c r="F17" s="104">
        <v>3587</v>
      </c>
      <c r="G17" s="105">
        <v>2012</v>
      </c>
      <c r="H17" s="52">
        <v>8000</v>
      </c>
      <c r="I17" s="5"/>
      <c r="J17" s="5"/>
    </row>
    <row r="18" spans="2:10" ht="15.75">
      <c r="B18" s="55" t="s">
        <v>292</v>
      </c>
      <c r="C18" s="56" t="s">
        <v>12</v>
      </c>
      <c r="D18" s="58" t="s">
        <v>544</v>
      </c>
      <c r="E18" s="62" t="s">
        <v>503</v>
      </c>
      <c r="F18" s="104">
        <v>3587</v>
      </c>
      <c r="G18" s="105">
        <v>2012</v>
      </c>
      <c r="H18" s="52">
        <v>8000</v>
      </c>
      <c r="I18" s="5"/>
      <c r="J18" s="5"/>
    </row>
    <row r="19" spans="2:10" ht="15.75">
      <c r="B19" s="55" t="s">
        <v>293</v>
      </c>
      <c r="C19" s="56" t="s">
        <v>13</v>
      </c>
      <c r="D19" s="58" t="s">
        <v>544</v>
      </c>
      <c r="E19" s="62" t="s">
        <v>503</v>
      </c>
      <c r="F19" s="104">
        <v>3587</v>
      </c>
      <c r="G19" s="105">
        <v>2012</v>
      </c>
      <c r="H19" s="52">
        <v>8000</v>
      </c>
      <c r="I19" s="5"/>
      <c r="J19" s="5"/>
    </row>
    <row r="20" spans="2:10" ht="15.75">
      <c r="B20" s="55" t="s">
        <v>294</v>
      </c>
      <c r="C20" s="56" t="s">
        <v>14</v>
      </c>
      <c r="D20" s="58" t="s">
        <v>544</v>
      </c>
      <c r="E20" s="62" t="s">
        <v>503</v>
      </c>
      <c r="F20" s="104">
        <v>3587</v>
      </c>
      <c r="G20" s="105">
        <v>2012</v>
      </c>
      <c r="H20" s="52">
        <v>8000</v>
      </c>
      <c r="I20" s="5"/>
      <c r="J20" s="5"/>
    </row>
    <row r="21" spans="2:10" ht="15.75">
      <c r="B21" s="55" t="s">
        <v>295</v>
      </c>
      <c r="C21" s="56" t="s">
        <v>15</v>
      </c>
      <c r="D21" s="58" t="s">
        <v>544</v>
      </c>
      <c r="E21" s="62" t="s">
        <v>503</v>
      </c>
      <c r="F21" s="104">
        <v>3587</v>
      </c>
      <c r="G21" s="105">
        <v>2012</v>
      </c>
      <c r="H21" s="52">
        <v>8000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GRAVATÁ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120000</v>
      </c>
      <c r="F10" s="5"/>
      <c r="G10" s="5"/>
      <c r="I10" s="103" t="s">
        <v>503</v>
      </c>
    </row>
    <row r="11" spans="2:9" ht="15.75">
      <c r="B11" s="55" t="s">
        <v>285</v>
      </c>
      <c r="C11" s="56" t="s">
        <v>5</v>
      </c>
      <c r="D11" s="63" t="s">
        <v>547</v>
      </c>
      <c r="E11" s="52">
        <v>120000</v>
      </c>
      <c r="F11" s="5"/>
      <c r="G11" s="5"/>
      <c r="I11" s="102" t="s">
        <v>504</v>
      </c>
    </row>
    <row r="12" spans="2:9" ht="15.75">
      <c r="B12" s="55" t="s">
        <v>286</v>
      </c>
      <c r="C12" s="56" t="s">
        <v>6</v>
      </c>
      <c r="D12" s="63" t="s">
        <v>547</v>
      </c>
      <c r="E12" s="52">
        <v>120000</v>
      </c>
      <c r="F12" s="5"/>
      <c r="G12" s="5"/>
      <c r="I12" s="102" t="s">
        <v>505</v>
      </c>
    </row>
    <row r="13" spans="2:9" ht="15.75">
      <c r="B13" s="55" t="s">
        <v>287</v>
      </c>
      <c r="C13" s="56" t="s">
        <v>7</v>
      </c>
      <c r="D13" s="63" t="s">
        <v>547</v>
      </c>
      <c r="E13" s="52">
        <v>120000</v>
      </c>
      <c r="F13" s="5"/>
      <c r="G13" s="5"/>
      <c r="I13" s="102" t="s">
        <v>506</v>
      </c>
    </row>
    <row r="14" spans="2:7" ht="15.75">
      <c r="B14" s="55" t="s">
        <v>288</v>
      </c>
      <c r="C14" s="56" t="s">
        <v>8</v>
      </c>
      <c r="D14" s="63" t="s">
        <v>547</v>
      </c>
      <c r="E14" s="52">
        <v>120000</v>
      </c>
      <c r="F14" s="5"/>
      <c r="G14" s="5"/>
    </row>
    <row r="15" spans="2:7" ht="15.75">
      <c r="B15" s="55" t="s">
        <v>289</v>
      </c>
      <c r="C15" s="56" t="s">
        <v>9</v>
      </c>
      <c r="D15" s="63" t="s">
        <v>547</v>
      </c>
      <c r="E15" s="52">
        <v>120000</v>
      </c>
      <c r="F15" s="5"/>
      <c r="G15" s="5"/>
    </row>
    <row r="16" spans="2:7" ht="15.75">
      <c r="B16" s="55" t="s">
        <v>290</v>
      </c>
      <c r="C16" s="56" t="s">
        <v>10</v>
      </c>
      <c r="D16" s="63" t="s">
        <v>547</v>
      </c>
      <c r="E16" s="52">
        <v>120000</v>
      </c>
      <c r="F16" s="5"/>
      <c r="G16" s="5"/>
    </row>
    <row r="17" spans="2:7" ht="15.75">
      <c r="B17" s="55" t="s">
        <v>291</v>
      </c>
      <c r="C17" s="56" t="s">
        <v>11</v>
      </c>
      <c r="D17" s="63" t="s">
        <v>547</v>
      </c>
      <c r="E17" s="52">
        <v>120000</v>
      </c>
      <c r="F17" s="5"/>
      <c r="G17" s="5"/>
    </row>
    <row r="18" spans="2:7" ht="15.75">
      <c r="B18" s="55" t="s">
        <v>292</v>
      </c>
      <c r="C18" s="56" t="s">
        <v>12</v>
      </c>
      <c r="D18" s="63" t="s">
        <v>547</v>
      </c>
      <c r="E18" s="52">
        <v>120000</v>
      </c>
      <c r="F18" s="5"/>
      <c r="G18" s="5"/>
    </row>
    <row r="19" spans="2:7" ht="15.75">
      <c r="B19" s="55" t="s">
        <v>293</v>
      </c>
      <c r="C19" s="56" t="s">
        <v>13</v>
      </c>
      <c r="D19" s="63" t="s">
        <v>547</v>
      </c>
      <c r="E19" s="52">
        <v>120000</v>
      </c>
      <c r="F19" s="5"/>
      <c r="G19" s="5"/>
    </row>
    <row r="20" spans="2:7" ht="15.75">
      <c r="B20" s="55" t="s">
        <v>294</v>
      </c>
      <c r="C20" s="56" t="s">
        <v>14</v>
      </c>
      <c r="D20" s="63" t="s">
        <v>547</v>
      </c>
      <c r="E20" s="52">
        <v>120000</v>
      </c>
      <c r="F20" s="5"/>
      <c r="G20" s="5"/>
    </row>
    <row r="21" spans="2:7" ht="15.75">
      <c r="B21" s="55" t="s">
        <v>295</v>
      </c>
      <c r="C21" s="56" t="s">
        <v>15</v>
      </c>
      <c r="D21" s="63" t="s">
        <v>547</v>
      </c>
      <c r="E21" s="52">
        <v>120000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c r="F2" s="185"/>
      <c r="G2" s="185"/>
      <c r="H2" s="185"/>
    </row>
    <row r="3" spans="2:8" s="7" customFormat="1" ht="18.75" customHeight="1">
      <c r="B3" s="193" t="str">
        <f>IF(SUM!$G$3="","","CÂMARA MUNICIPAL - "&amp;UPPER(SUM!G3))</f>
        <v>CÂMARA MUNICIPAL - GRAVATÁ</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3587</v>
      </c>
      <c r="G10" s="105">
        <v>2012</v>
      </c>
      <c r="H10" s="52">
        <v>8000</v>
      </c>
      <c r="I10" s="5"/>
      <c r="J10" s="5"/>
      <c r="L10" s="103" t="s">
        <v>503</v>
      </c>
    </row>
    <row r="11" spans="2:12" ht="15.75">
      <c r="B11" s="55" t="s">
        <v>285</v>
      </c>
      <c r="C11" s="56" t="s">
        <v>5</v>
      </c>
      <c r="D11" s="58" t="s">
        <v>548</v>
      </c>
      <c r="E11" s="62" t="s">
        <v>503</v>
      </c>
      <c r="F11" s="104">
        <v>3587</v>
      </c>
      <c r="G11" s="105">
        <v>2012</v>
      </c>
      <c r="H11" s="52">
        <v>8000</v>
      </c>
      <c r="I11" s="5"/>
      <c r="J11" s="5"/>
      <c r="L11" s="102" t="s">
        <v>504</v>
      </c>
    </row>
    <row r="12" spans="2:12" ht="15.75">
      <c r="B12" s="55" t="s">
        <v>286</v>
      </c>
      <c r="C12" s="56" t="s">
        <v>6</v>
      </c>
      <c r="D12" s="58" t="s">
        <v>548</v>
      </c>
      <c r="E12" s="62" t="s">
        <v>503</v>
      </c>
      <c r="F12" s="104">
        <v>3587</v>
      </c>
      <c r="G12" s="105">
        <v>2012</v>
      </c>
      <c r="H12" s="52">
        <v>8000</v>
      </c>
      <c r="I12" s="5"/>
      <c r="J12" s="5"/>
      <c r="L12" s="102" t="s">
        <v>505</v>
      </c>
    </row>
    <row r="13" spans="2:12" ht="15.75">
      <c r="B13" s="55" t="s">
        <v>287</v>
      </c>
      <c r="C13" s="56" t="s">
        <v>7</v>
      </c>
      <c r="D13" s="58" t="s">
        <v>548</v>
      </c>
      <c r="E13" s="62" t="s">
        <v>503</v>
      </c>
      <c r="F13" s="104">
        <v>3587</v>
      </c>
      <c r="G13" s="105">
        <v>2012</v>
      </c>
      <c r="H13" s="52">
        <v>8000</v>
      </c>
      <c r="I13" s="5"/>
      <c r="J13" s="5"/>
      <c r="L13" s="102" t="s">
        <v>506</v>
      </c>
    </row>
    <row r="14" spans="2:10" ht="15.75">
      <c r="B14" s="55" t="s">
        <v>288</v>
      </c>
      <c r="C14" s="56" t="s">
        <v>8</v>
      </c>
      <c r="D14" s="58" t="s">
        <v>548</v>
      </c>
      <c r="E14" s="62" t="s">
        <v>503</v>
      </c>
      <c r="F14" s="104">
        <v>3587</v>
      </c>
      <c r="G14" s="105">
        <v>2012</v>
      </c>
      <c r="H14" s="52">
        <v>8000</v>
      </c>
      <c r="I14" s="5"/>
      <c r="J14" s="5"/>
    </row>
    <row r="15" spans="2:10" ht="15.75">
      <c r="B15" s="55" t="s">
        <v>289</v>
      </c>
      <c r="C15" s="56" t="s">
        <v>9</v>
      </c>
      <c r="D15" s="58" t="s">
        <v>548</v>
      </c>
      <c r="E15" s="62" t="s">
        <v>503</v>
      </c>
      <c r="F15" s="104">
        <v>3587</v>
      </c>
      <c r="G15" s="105">
        <v>2012</v>
      </c>
      <c r="H15" s="52">
        <v>8000</v>
      </c>
      <c r="I15" s="5"/>
      <c r="J15" s="5"/>
    </row>
    <row r="16" spans="2:10" ht="15.75">
      <c r="B16" s="55" t="s">
        <v>290</v>
      </c>
      <c r="C16" s="56" t="s">
        <v>10</v>
      </c>
      <c r="D16" s="58" t="s">
        <v>548</v>
      </c>
      <c r="E16" s="62" t="s">
        <v>503</v>
      </c>
      <c r="F16" s="104">
        <v>3587</v>
      </c>
      <c r="G16" s="105">
        <v>2012</v>
      </c>
      <c r="H16" s="52">
        <v>8000</v>
      </c>
      <c r="I16" s="5"/>
      <c r="J16" s="5"/>
    </row>
    <row r="17" spans="2:10" ht="15.75">
      <c r="B17" s="55" t="s">
        <v>291</v>
      </c>
      <c r="C17" s="56" t="s">
        <v>11</v>
      </c>
      <c r="D17" s="58" t="s">
        <v>548</v>
      </c>
      <c r="E17" s="62" t="s">
        <v>503</v>
      </c>
      <c r="F17" s="104">
        <v>3587</v>
      </c>
      <c r="G17" s="105">
        <v>2012</v>
      </c>
      <c r="H17" s="52">
        <v>8000</v>
      </c>
      <c r="I17" s="5"/>
      <c r="J17" s="5"/>
    </row>
    <row r="18" spans="2:10" ht="15.75">
      <c r="B18" s="55" t="s">
        <v>292</v>
      </c>
      <c r="C18" s="56" t="s">
        <v>12</v>
      </c>
      <c r="D18" s="58" t="s">
        <v>548</v>
      </c>
      <c r="E18" s="62" t="s">
        <v>503</v>
      </c>
      <c r="F18" s="104">
        <v>3587</v>
      </c>
      <c r="G18" s="105">
        <v>2012</v>
      </c>
      <c r="H18" s="52">
        <v>8000</v>
      </c>
      <c r="I18" s="5"/>
      <c r="J18" s="5"/>
    </row>
    <row r="19" spans="2:10" ht="15.75">
      <c r="B19" s="55" t="s">
        <v>293</v>
      </c>
      <c r="C19" s="56" t="s">
        <v>13</v>
      </c>
      <c r="D19" s="58" t="s">
        <v>548</v>
      </c>
      <c r="E19" s="62" t="s">
        <v>503</v>
      </c>
      <c r="F19" s="104">
        <v>3587</v>
      </c>
      <c r="G19" s="105">
        <v>2012</v>
      </c>
      <c r="H19" s="52">
        <v>8000</v>
      </c>
      <c r="I19" s="5"/>
      <c r="J19" s="5"/>
    </row>
    <row r="20" spans="2:10" ht="15.75">
      <c r="B20" s="55" t="s">
        <v>294</v>
      </c>
      <c r="C20" s="56" t="s">
        <v>14</v>
      </c>
      <c r="D20" s="58" t="s">
        <v>548</v>
      </c>
      <c r="E20" s="62" t="s">
        <v>503</v>
      </c>
      <c r="F20" s="104">
        <v>3587</v>
      </c>
      <c r="G20" s="105">
        <v>2012</v>
      </c>
      <c r="H20" s="52">
        <v>8000</v>
      </c>
      <c r="I20" s="5"/>
      <c r="J20" s="5"/>
    </row>
    <row r="21" spans="2:10" ht="15.75">
      <c r="B21" s="55" t="s">
        <v>295</v>
      </c>
      <c r="C21" s="56" t="s">
        <v>15</v>
      </c>
      <c r="D21" s="58" t="s">
        <v>548</v>
      </c>
      <c r="E21" s="62" t="s">
        <v>503</v>
      </c>
      <c r="F21" s="104">
        <v>3587</v>
      </c>
      <c r="G21" s="105">
        <v>2012</v>
      </c>
      <c r="H21" s="52">
        <v>8000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2017 - PRESTAÇÃO DE CONTAS DA CÂMARA MUNICIPAL</v>
      </c>
      <c r="C2" s="185"/>
      <c r="D2" s="185"/>
      <c r="E2" s="185"/>
    </row>
    <row r="3" spans="2:5" s="7" customFormat="1" ht="18.75" customHeight="1">
      <c r="B3" s="193" t="str">
        <f>IF(SUM!$G$3="","","CÂMARA MUNICIPAL - "&amp;UPPER(SUM!G3))</f>
        <v>CÂMARA MUNICIPAL - GRAVATÁ</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8000</v>
      </c>
      <c r="F10" s="5"/>
      <c r="G10" s="5"/>
      <c r="I10" s="103" t="s">
        <v>503</v>
      </c>
    </row>
    <row r="11" spans="2:9" ht="15.75">
      <c r="B11" s="55" t="s">
        <v>285</v>
      </c>
      <c r="C11" s="56" t="s">
        <v>5</v>
      </c>
      <c r="D11" s="58" t="s">
        <v>548</v>
      </c>
      <c r="E11" s="52">
        <v>8000</v>
      </c>
      <c r="F11" s="5"/>
      <c r="G11" s="5"/>
      <c r="I11" s="102" t="s">
        <v>504</v>
      </c>
    </row>
    <row r="12" spans="2:9" ht="15.75">
      <c r="B12" s="55" t="s">
        <v>286</v>
      </c>
      <c r="C12" s="56" t="s">
        <v>6</v>
      </c>
      <c r="D12" s="58" t="s">
        <v>548</v>
      </c>
      <c r="E12" s="52">
        <v>8000</v>
      </c>
      <c r="F12" s="5"/>
      <c r="G12" s="5"/>
      <c r="I12" s="102" t="s">
        <v>505</v>
      </c>
    </row>
    <row r="13" spans="2:9" ht="15.75">
      <c r="B13" s="55" t="s">
        <v>287</v>
      </c>
      <c r="C13" s="56" t="s">
        <v>7</v>
      </c>
      <c r="D13" s="58" t="s">
        <v>548</v>
      </c>
      <c r="E13" s="52">
        <v>8000</v>
      </c>
      <c r="F13" s="5"/>
      <c r="G13" s="5"/>
      <c r="I13" s="102" t="s">
        <v>506</v>
      </c>
    </row>
    <row r="14" spans="2:7" ht="15.75">
      <c r="B14" s="55" t="s">
        <v>288</v>
      </c>
      <c r="C14" s="56" t="s">
        <v>8</v>
      </c>
      <c r="D14" s="58" t="s">
        <v>548</v>
      </c>
      <c r="E14" s="52">
        <v>8000</v>
      </c>
      <c r="F14" s="5"/>
      <c r="G14" s="5"/>
    </row>
    <row r="15" spans="2:7" ht="15.75">
      <c r="B15" s="55" t="s">
        <v>289</v>
      </c>
      <c r="C15" s="56" t="s">
        <v>9</v>
      </c>
      <c r="D15" s="58" t="s">
        <v>548</v>
      </c>
      <c r="E15" s="52">
        <v>8000</v>
      </c>
      <c r="F15" s="5"/>
      <c r="G15" s="5"/>
    </row>
    <row r="16" spans="2:7" ht="15.75">
      <c r="B16" s="55" t="s">
        <v>290</v>
      </c>
      <c r="C16" s="56" t="s">
        <v>10</v>
      </c>
      <c r="D16" s="58" t="s">
        <v>548</v>
      </c>
      <c r="E16" s="52">
        <v>8000</v>
      </c>
      <c r="F16" s="5"/>
      <c r="G16" s="5"/>
    </row>
    <row r="17" spans="2:7" ht="15.75">
      <c r="B17" s="55" t="s">
        <v>291</v>
      </c>
      <c r="C17" s="56" t="s">
        <v>11</v>
      </c>
      <c r="D17" s="58" t="s">
        <v>548</v>
      </c>
      <c r="E17" s="52">
        <v>8000</v>
      </c>
      <c r="F17" s="5"/>
      <c r="G17" s="5"/>
    </row>
    <row r="18" spans="2:7" ht="15.75">
      <c r="B18" s="55" t="s">
        <v>292</v>
      </c>
      <c r="C18" s="56" t="s">
        <v>12</v>
      </c>
      <c r="D18" s="58" t="s">
        <v>548</v>
      </c>
      <c r="E18" s="52">
        <v>8000</v>
      </c>
      <c r="F18" s="5"/>
      <c r="G18" s="5"/>
    </row>
    <row r="19" spans="2:7" ht="15.75">
      <c r="B19" s="55" t="s">
        <v>293</v>
      </c>
      <c r="C19" s="56" t="s">
        <v>13</v>
      </c>
      <c r="D19" s="58" t="s">
        <v>548</v>
      </c>
      <c r="E19" s="52">
        <v>8000</v>
      </c>
      <c r="F19" s="5"/>
      <c r="G19" s="5"/>
    </row>
    <row r="20" spans="2:7" ht="15.75">
      <c r="B20" s="55" t="s">
        <v>294</v>
      </c>
      <c r="C20" s="56" t="s">
        <v>14</v>
      </c>
      <c r="D20" s="58" t="s">
        <v>548</v>
      </c>
      <c r="E20" s="52">
        <v>8000</v>
      </c>
      <c r="F20" s="5"/>
      <c r="G20" s="5"/>
    </row>
    <row r="21" spans="2:7" ht="15.75">
      <c r="B21" s="55" t="s">
        <v>295</v>
      </c>
      <c r="C21" s="56" t="s">
        <v>15</v>
      </c>
      <c r="D21" s="58" t="s">
        <v>548</v>
      </c>
      <c r="E21" s="52">
        <v>8000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Paulo</cp:lastModifiedBy>
  <cp:lastPrinted>2016-03-02T12:44:26Z</cp:lastPrinted>
  <dcterms:created xsi:type="dcterms:W3CDTF">2010-03-02T11:44:00Z</dcterms:created>
  <dcterms:modified xsi:type="dcterms:W3CDTF">2018-03-12T19:21:57Z</dcterms:modified>
  <cp:category/>
  <cp:version/>
  <cp:contentType/>
  <cp:contentStatus/>
</cp:coreProperties>
</file>