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3"/>
  </bookViews>
  <sheets>
    <sheet name="1º Trimestre" sheetId="1" r:id="rId1"/>
    <sheet name="2º Trimestre" sheetId="2" r:id="rId2"/>
    <sheet name="3ºTrimestre" sheetId="4" r:id="rId3"/>
    <sheet name="4ºTrimestre" sheetId="5" r:id="rId4"/>
  </sheets>
  <definedNames>
    <definedName name="_xlnm.Print_Area" localSheetId="2">'3ºTrimestre'!$A$1:$V$18</definedName>
    <definedName name="_xlnm.Print_Area" localSheetId="3">'4ºTrimestre'!$A$1:$V$31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5" l="1"/>
  <c r="T26" i="5"/>
  <c r="S26" i="5"/>
  <c r="R26" i="5"/>
  <c r="S20" i="5" l="1"/>
  <c r="R19" i="5"/>
  <c r="S19" i="5"/>
  <c r="Q27" i="5" l="1"/>
  <c r="S18" i="5"/>
  <c r="R22" i="5"/>
  <c r="U22" i="5"/>
  <c r="T22" i="5"/>
  <c r="S22" i="5"/>
  <c r="S25" i="5"/>
  <c r="S24" i="5"/>
  <c r="S23" i="5"/>
  <c r="S14" i="5" l="1"/>
  <c r="S16" i="5"/>
  <c r="S17" i="5"/>
  <c r="T16" i="5"/>
  <c r="U15" i="5"/>
  <c r="T15" i="5"/>
  <c r="R15" i="5"/>
  <c r="S15" i="5"/>
  <c r="Q14" i="4" l="1"/>
  <c r="P14" i="4"/>
  <c r="P16" i="4"/>
  <c r="P15" i="4"/>
  <c r="Q15" i="2"/>
  <c r="P15" i="2"/>
  <c r="F15" i="2"/>
  <c r="D15" i="2"/>
  <c r="C15" i="2"/>
  <c r="F14" i="2"/>
  <c r="P13" i="2"/>
  <c r="M13" i="2"/>
  <c r="P12" i="2"/>
  <c r="D15" i="1"/>
  <c r="C15" i="1"/>
  <c r="F15" i="1"/>
  <c r="U15" i="1"/>
  <c r="S15" i="1"/>
  <c r="Q15" i="1"/>
  <c r="P15" i="1"/>
  <c r="S14" i="1"/>
  <c r="T14" i="1" s="1"/>
  <c r="U14" i="1" s="1"/>
  <c r="F14" i="1"/>
  <c r="P13" i="1"/>
  <c r="M13" i="1"/>
  <c r="S12" i="1"/>
  <c r="T12" i="1"/>
  <c r="P12" i="1"/>
</calcChain>
</file>

<file path=xl/sharedStrings.xml><?xml version="1.0" encoding="utf-8"?>
<sst xmlns="http://schemas.openxmlformats.org/spreadsheetml/2006/main" count="579" uniqueCount="164">
  <si>
    <t>ANEXO DA RESOLUÇÃO TC Nº 9/2014</t>
  </si>
  <si>
    <t>Modelo do Mapa Demonstrativo de Obras e Serviços de Engenharia</t>
  </si>
  <si>
    <t>MAPA DEMONSTRATIVO DE OBRAS E SERVIÇOS DE ENGENHARIA</t>
  </si>
  <si>
    <r>
      <t>UNIDADE:</t>
    </r>
    <r>
      <rPr>
        <sz val="11"/>
        <color theme="1"/>
        <rFont val="Calibri"/>
        <family val="2"/>
        <scheme val="minor"/>
      </rPr>
      <t xml:space="preserve"> SECRETARIA DE INFRAESTRTURA MOBILIDADE E CONTROLE URBANO</t>
    </r>
  </si>
  <si>
    <t>_______________________________________________</t>
  </si>
  <si>
    <t xml:space="preserve">UNIDADE ORÇAMENTÁRIA: </t>
  </si>
  <si>
    <t>Marcela C. da Silva  Alves</t>
  </si>
  <si>
    <t>Giuliana Lins Cavalcanti</t>
  </si>
  <si>
    <r>
      <t>EXERCÍCIO:</t>
    </r>
    <r>
      <rPr>
        <sz val="11"/>
        <color theme="1"/>
        <rFont val="Calibri"/>
        <family val="2"/>
        <scheme val="minor"/>
      </rPr>
      <t xml:space="preserve"> 2016</t>
    </r>
  </si>
  <si>
    <t>CPF; 050.121.854-80</t>
  </si>
  <si>
    <t>CPF;033.111.424-03</t>
  </si>
  <si>
    <t>Ordenador de Despesa</t>
  </si>
  <si>
    <r>
      <t>PERÍODO DEREFERÊNCIA:</t>
    </r>
    <r>
      <rPr>
        <sz val="11"/>
        <color theme="1"/>
        <rFont val="Calibri"/>
        <family val="2"/>
        <scheme val="minor"/>
      </rPr>
      <t xml:space="preserve"> 1º TRIMESTRE</t>
    </r>
  </si>
  <si>
    <t>Secretária Executiva de Engenharia</t>
  </si>
  <si>
    <t>Secretária de Infraestrutura, Mobilidade e Controle Urbano</t>
  </si>
  <si>
    <t>MODALIDADE/Nº LICITAÇÃO</t>
  </si>
  <si>
    <t>IDENTIFICAÇÃO DA OBRA, SERVIÇO OU AQUISIÇÃO</t>
  </si>
  <si>
    <t>CONVÊNIO</t>
  </si>
  <si>
    <t>CONTRATADO</t>
  </si>
  <si>
    <t>CONTRATO</t>
  </si>
  <si>
    <t>ADITIVO</t>
  </si>
  <si>
    <t>REAJUSTE 
(R$)</t>
  </si>
  <si>
    <t>EXECUÇÃO</t>
  </si>
  <si>
    <t>VALOR PAGO ACUMULADO NA OBRA OU SERVIÇO
 (R$)</t>
  </si>
  <si>
    <t>SITUAÇÃO</t>
  </si>
  <si>
    <t>Nº/Ano</t>
  </si>
  <si>
    <t>CONCEDENTE</t>
  </si>
  <si>
    <t>REPASSE 
(R$)</t>
  </si>
  <si>
    <t>CONTRAPARTIDA (R$)</t>
  </si>
  <si>
    <t>CNPJ/CPF</t>
  </si>
  <si>
    <t>RAZÃO
 SOCIAL</t>
  </si>
  <si>
    <t>DATA INÍCIO</t>
  </si>
  <si>
    <t>PRAZO</t>
  </si>
  <si>
    <t>VALOR CONTRATADO (R$)</t>
  </si>
  <si>
    <t>DATA CONCLUSÃO/ PARALIZAÇÃO</t>
  </si>
  <si>
    <t>PRAZO ADITADO</t>
  </si>
  <si>
    <t>VALOR ADITADO ACUMULADO</t>
  </si>
  <si>
    <t>NATUREZA DA DESPESA</t>
  </si>
  <si>
    <t>VALOR MEDIDO ACUMULADO (R$)</t>
  </si>
  <si>
    <t>VALOR PAGO ACUMULADO NO PERÍODO (R$)</t>
  </si>
  <si>
    <t>VALOR PAGO ACUMULADO NO EXERCÍCIO (R$)</t>
  </si>
  <si>
    <t>DP 012/2015</t>
  </si>
  <si>
    <t>CONTRATAÇÃO DE EMPRESA DE ENGENHARIA DESTINADA A EXECUTAR SERVIÇOS DE LIMPEZA URBANA E OPERACIONALIZAÇÃO DO ATERRO SANITÁRIO</t>
  </si>
  <si>
    <t>-</t>
  </si>
  <si>
    <t>09.558.134/0001-05</t>
  </si>
  <si>
    <t>VIA AMBIENTAL ENGENHARIA E SERVIÇOS S/A</t>
  </si>
  <si>
    <t>006/2016</t>
  </si>
  <si>
    <t>180 DIAS</t>
  </si>
  <si>
    <t>3.3.90.39</t>
  </si>
  <si>
    <t>EM ANDAMENTO</t>
  </si>
  <si>
    <t>TP009/2014</t>
  </si>
  <si>
    <t>CONTRATAÇÃO DE EMPRESA SOB FORMA DE EMPREITADA PARA REALIZAÇÃO DE OBRAS/ SERVIÇOS DE ENGENHARIA, DESTINADO A REVITALIZAÇÃO DAS ESCOLAS MUNICIPAIS:  MARIA ALICE DA VEIGA PESSOA, PADRE MACHADO, ANTONIO BORGES E REFORÇO ESTRUTURAL DA ESCOLA JOSÉ BASTISTA DE MELO.</t>
  </si>
  <si>
    <t>02.072.733/0001-67</t>
  </si>
  <si>
    <t>TRENA CONTRUÇÕES LTDA</t>
  </si>
  <si>
    <t>067/2014</t>
  </si>
  <si>
    <t>22.09.2014</t>
  </si>
  <si>
    <t>120 DIAS</t>
  </si>
  <si>
    <t>3.3.90.39.00</t>
  </si>
  <si>
    <t>PARALISADA</t>
  </si>
  <si>
    <t>CC03/2012</t>
  </si>
  <si>
    <t>PAVIMENTAÇÃO DAS RUAS DO ENTORNO DO PARQUE MUNICIPAL DA CIDADE E RACAPEAMENTO ASFÁLTICO DE VIAS NA SEDE DO MUNICÍPIO DE GRAVATÁ</t>
  </si>
  <si>
    <t>746231/2010</t>
  </si>
  <si>
    <t>MINISTÉRIO DO TURISMO - MTUR</t>
  </si>
  <si>
    <t>00.758.756/0001-02</t>
  </si>
  <si>
    <t>CONSTRUTORA ANCAR LTDA</t>
  </si>
  <si>
    <t>035/2012</t>
  </si>
  <si>
    <t>210 DIAS</t>
  </si>
  <si>
    <t>4.4.90.51.00</t>
  </si>
  <si>
    <t>TP03/2015</t>
  </si>
  <si>
    <t>CONTRATAÇÃO DE EMPRESA SOB FORMA DE EMPREITADA PARA REALIZAÇÃO DE OBRAS/SERVIÇOS DE ENGENHARIA, DESTINADO A PAVIMENTAÇÃO  GRANÍTICA COM MEIO FIO EM DIVERSAS RUAS DO MUNICÍPIO DE GRAVATÁ.</t>
  </si>
  <si>
    <t>070/2014</t>
  </si>
  <si>
    <t>SECRETARIA DE PLANEJAMENTO, ORÇAMENTO E GESTÃO DO ESTADO DE PERNAMBUCO (FUNDO ESTADUAL DE APOIO AOS MUNICIPIO -  FEM II)</t>
  </si>
  <si>
    <t>TRENA CONSTRUÇÕES LTDA</t>
  </si>
  <si>
    <t>047/2015</t>
  </si>
  <si>
    <t>14.07.2015</t>
  </si>
  <si>
    <t>90DIAS</t>
  </si>
  <si>
    <t>_</t>
  </si>
  <si>
    <t>TP 013/2014</t>
  </si>
  <si>
    <t>CONTRATAÇÃO DE EMPRESA SOB FORMA DE EMPREITADA PARA REALIZAÇÃO DE OBRAS/SERVIÇOS DE ENGENHARIA, DESTINADO A REFORMA E AMPLIAÇÃO DAS USF´S - UNIDADE DE SAÚDE DA FAMÍLIA, LOCALIZADAS EM AVENCAS, URUÇU MIRIM, JUCÁ E ANA CAMINHA NO MUNICÍPIO DE GRAVATÁ - PE.</t>
  </si>
  <si>
    <t>*</t>
  </si>
  <si>
    <t>10.569.363/0001-04</t>
  </si>
  <si>
    <t>CONSTRUTORA SOLO LTDA ME</t>
  </si>
  <si>
    <t>073/2014</t>
  </si>
  <si>
    <t xml:space="preserve">90 DIAS </t>
  </si>
  <si>
    <t>* NÃO FOI ENCONTRADO O DOCUMENTO NECESSÁRIO PARA PRESTAR TAL INFORMAÇÃO.</t>
  </si>
  <si>
    <r>
      <t xml:space="preserve">UNIDADE: </t>
    </r>
    <r>
      <rPr>
        <sz val="11"/>
        <color theme="1"/>
        <rFont val="Calibri"/>
        <family val="2"/>
        <scheme val="minor"/>
      </rPr>
      <t>SECRETARIA DE INFRAESTRTURA MOBILIDADE E CONTROLE URBANO</t>
    </r>
  </si>
  <si>
    <t>_________________________________________</t>
  </si>
  <si>
    <t>Marcela C. da Silva Alves</t>
  </si>
  <si>
    <t>CPF: 050.121.854-80</t>
  </si>
  <si>
    <t>CPF: 033.111.424-03</t>
  </si>
  <si>
    <r>
      <t>PERÍODO DE REFERÊNCIA:</t>
    </r>
    <r>
      <rPr>
        <sz val="11"/>
        <color theme="1"/>
        <rFont val="Calibri"/>
        <family val="2"/>
        <scheme val="minor"/>
      </rPr>
      <t xml:space="preserve"> 2º TRIMESTRE</t>
    </r>
  </si>
  <si>
    <t>DATA CONCLUSÃO/PARALIZAÇÃO</t>
  </si>
  <si>
    <t>CONCLUÍDA</t>
  </si>
  <si>
    <t>CC014/2016</t>
  </si>
  <si>
    <t>CONTRATAÇÃO DE EMPRESA PARA PRESTAÇÃO DE SERVIÇOS DE RECAPEAMENTO E RECUPERAÇÃO DO PAVIMENTO, DRENAGEM E CALÇADAS DE DIVERSAS RUAS DO MUNICÍPIO DE GRAVATÁ</t>
  </si>
  <si>
    <t>05.547.417/0001-92</t>
  </si>
  <si>
    <t>HBR ENGENHARIA LTDA</t>
  </si>
  <si>
    <t>029/2016</t>
  </si>
  <si>
    <t>90 DIAS</t>
  </si>
  <si>
    <t>TP003/2012</t>
  </si>
  <si>
    <t>CONTRATAÇÃO DE EMPRESA DE ENGENHARIA PARA CONSTRUÇÃO DE UMA UNIDADE DE PRONTO ATENDIMENTO - UPA PORTE I NO MUNICÍPIO DE GRAVATÁ</t>
  </si>
  <si>
    <t>10.433.608/0001-63</t>
  </si>
  <si>
    <t>FERNANDES MACHADO ENGENHARIA E ARQUITETURA LTDA</t>
  </si>
  <si>
    <t>063/2012</t>
  </si>
  <si>
    <t>3.4.4.90.51</t>
  </si>
  <si>
    <r>
      <t>PERÍODO DEREFERÊNCIA:</t>
    </r>
    <r>
      <rPr>
        <sz val="11"/>
        <color theme="1"/>
        <rFont val="Calibri"/>
        <family val="2"/>
        <scheme val="minor"/>
      </rPr>
      <t xml:space="preserve"> 4º TRIMESTRE</t>
    </r>
  </si>
  <si>
    <r>
      <t>UNIDADE:</t>
    </r>
    <r>
      <rPr>
        <sz val="11"/>
        <color theme="1"/>
        <rFont val="Arial"/>
        <family val="2"/>
      </rPr>
      <t xml:space="preserve"> SECRETARIA DE INFRAESTRTURA MOBILIDADE E CONTROLE URBANO</t>
    </r>
  </si>
  <si>
    <r>
      <t>EXERCÍCIO:</t>
    </r>
    <r>
      <rPr>
        <sz val="11"/>
        <color theme="1"/>
        <rFont val="Arial"/>
        <family val="2"/>
      </rPr>
      <t xml:space="preserve"> 2016</t>
    </r>
  </si>
  <si>
    <r>
      <t>PERÍODO DEREFERÊNCIA:</t>
    </r>
    <r>
      <rPr>
        <sz val="11"/>
        <color theme="1"/>
        <rFont val="Arial"/>
        <family val="2"/>
      </rPr>
      <t xml:space="preserve"> 3º TRIMESTRE</t>
    </r>
  </si>
  <si>
    <t>10.565.011/0001-72</t>
  </si>
  <si>
    <t>PLANALTO PAJEU EMPREENDIMENTOS LTDA - EPP</t>
  </si>
  <si>
    <t>028/2016</t>
  </si>
  <si>
    <t>CONTRATAÇÃO DE EMPRESA DE ENGENHARIA PARA GESTÃO DE RESÍDUOS SÓLIDOS ATRAVÉS DE LIMPEZA URBANA, COLETA, TRANSPORTE E OPERACIONALIZAÇÃO DO ATERRO SANITÁRIO</t>
  </si>
  <si>
    <t>12 MESES</t>
  </si>
  <si>
    <t>CC022/2016</t>
  </si>
  <si>
    <t>042/2016</t>
  </si>
  <si>
    <t>60 DIAS</t>
  </si>
  <si>
    <t>4.4.90.51</t>
  </si>
  <si>
    <t>TP003/2015</t>
  </si>
  <si>
    <t>DP012/2015</t>
  </si>
  <si>
    <t>CC012/2016</t>
  </si>
  <si>
    <t>CONTRATAÇÃO DE EMPRESA PARA EXECUÇÃO DE PAVIMENTAÇÃO EM PARALELEPÍPEDOS GRANILÍTICOS E DRENAGEM DAS RUAS MARIA MAZARELLO E MARIA ALICE NO MUNICÍPIO DE GRAVATÁ</t>
  </si>
  <si>
    <t>CONTRATAÇÃO DE EMPRESA PARA EXECUÇÃO DA REFORMA DO CENTRO DE ABASTECIMENTO FARMACÊUTICO DE GRAVATÁ</t>
  </si>
  <si>
    <t>030/2016</t>
  </si>
  <si>
    <t>J.C.M. CONSTRUÇÃO LTDA-ME</t>
  </si>
  <si>
    <t>17.653.161/0001-64</t>
  </si>
  <si>
    <t>30 DIAS</t>
  </si>
  <si>
    <t>031/2016</t>
  </si>
  <si>
    <t>ROCHA ENGENHARIA E INCORPORAÇÕES LTDA EPP</t>
  </si>
  <si>
    <t>10.703.032/0001-07</t>
  </si>
  <si>
    <t>CONTRATAÇÃO DE EMPRESA PARA EXECUÇÃO DO MURO DA ESCOLA JESUS PEQUENINO NO MUNICÍPIO DE GRAVATÁ</t>
  </si>
  <si>
    <t>038/2016</t>
  </si>
  <si>
    <t>026/2016</t>
  </si>
  <si>
    <t>CONTRATAÇÃO DE EMPRESA PARA EXECUÇÃO DE REFORMA DO PRÉDIO DA FARMÁCIA POPULAR NO MUNICÍPIO DE GRAVATÁ</t>
  </si>
  <si>
    <t>CONTRATAÇÃO DE EMPRESA PARA EXECUÇÃO DE MANUTENÇÃO DO HOSPITAL GERAL DR. PAULO DA VEIGA PESSOA NO MUNICÍPIO DE GRAVATÁ</t>
  </si>
  <si>
    <t>025/2016</t>
  </si>
  <si>
    <t>CONTRATAÇÃO DE EMPRESA DE ENGENHARIA PARA EXECUÇÃO DE REFORMA DE QUATRO POSTOS DE SAÚDE NO MUNICÍPIO DE GRAVATÁ</t>
  </si>
  <si>
    <t>032/2016</t>
  </si>
  <si>
    <t>CONTRATAÇÃO DE EMPRESA PARA EXECUÇÃO DE MURO E REFORMA DA ESCOLA DOM RICARDO DE CASTRO VILELA NO MUNICÍPIO DE GRAVATÁ</t>
  </si>
  <si>
    <t>45 DIAS</t>
  </si>
  <si>
    <t>033/2016</t>
  </si>
  <si>
    <t>CONTRATAÇÃO DE EMPRESA DE ENGENHARIA PARA EXCUÇÃO DE REFORMA DE SEIS ESCOLAS NO MUNICÍPIO DE GRAVATÁ</t>
  </si>
  <si>
    <t>CONTRATAÇÃO DE EMPRESA PARA PRESTAÇÃO DE SERVIÇOS DE RECAPEAMENTO E RECUPERAÇÃO DO PAVIMENTO, DRENAGEM E CALÇADAS DE DIVERSAS RUAS DO MUNICÍPIO DE GRAVATÁ - TAPA BURACO</t>
  </si>
  <si>
    <t>TP013/2014</t>
  </si>
  <si>
    <t>CC027/2016</t>
  </si>
  <si>
    <t>CC024/2016</t>
  </si>
  <si>
    <t>CC026/2016</t>
  </si>
  <si>
    <t>CC030/2016</t>
  </si>
  <si>
    <t>CC028/2016</t>
  </si>
  <si>
    <t>CC023/2016</t>
  </si>
  <si>
    <t>746.231/2010</t>
  </si>
  <si>
    <t>Responsável pelo preenchimento</t>
  </si>
  <si>
    <t>Nome, CPF, cargo/função e assinatura do responsável pelo preenchimento</t>
  </si>
  <si>
    <t>PREFEITURA MUNICIPAL DE GRAVATÁ</t>
  </si>
  <si>
    <t>SECRETARIA DE INFRAESTRUTURA, MOBILIDADE E CONTROLE URBANO</t>
  </si>
  <si>
    <t>Ricardo Sérgio Cardim</t>
  </si>
  <si>
    <t>Secretário de Infraestrutura, Mobilidade e Controle Urbano</t>
  </si>
  <si>
    <t>Responsável pela Unidade e Ordenador de Despesa</t>
  </si>
  <si>
    <t>CPF: 246.952.034-72</t>
  </si>
  <si>
    <t>Almir Ribeiro</t>
  </si>
  <si>
    <t>CPF: 096.116.544-80</t>
  </si>
  <si>
    <t>046/2016</t>
  </si>
  <si>
    <t>SERVIÇOS DE REFORMA DO PRÉDIO DE CONTROLE URBANO DA SECRETARIA DE INFRAESTRUTURA DO MUNICÍPIO DE GRAVATÁ</t>
  </si>
  <si>
    <t>PP023/2016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</si>
</sst>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699770</xdr:colOff>
      <xdr:row>2</xdr:row>
      <xdr:rowOff>0</xdr:rowOff>
    </xdr:to>
    <xdr:pic>
      <xdr:nvPicPr>
        <xdr:cNvPr id="4" name="Imagem 3" descr="brasao_frefeitura_monocromatic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00270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topLeftCell="A12" zoomScale="60" zoomScaleNormal="70" workbookViewId="0">
      <selection activeCell="A15" sqref="A15"/>
    </sheetView>
  </sheetViews>
  <sheetFormatPr defaultRowHeight="15" x14ac:dyDescent="0.25"/>
  <cols>
    <col min="1" max="1" width="19" customWidth="1"/>
    <col min="2" max="2" width="39.5703125" customWidth="1"/>
    <col min="3" max="3" width="14.42578125" customWidth="1"/>
    <col min="4" max="4" width="20.85546875" customWidth="1"/>
    <col min="5" max="5" width="19.28515625" customWidth="1"/>
    <col min="6" max="6" width="22.28515625" customWidth="1"/>
    <col min="7" max="7" width="25" customWidth="1"/>
    <col min="8" max="8" width="27.28515625" customWidth="1"/>
    <col min="9" max="9" width="13" customWidth="1"/>
    <col min="10" max="10" width="16" customWidth="1"/>
    <col min="11" max="11" width="9.28515625" customWidth="1"/>
    <col min="12" max="12" width="18.85546875" customWidth="1"/>
    <col min="13" max="13" width="24" customWidth="1"/>
    <col min="14" max="14" width="19.85546875" customWidth="1"/>
    <col min="15" max="15" width="18.7109375" customWidth="1"/>
    <col min="16" max="16" width="17.7109375" customWidth="1"/>
    <col min="17" max="17" width="17.85546875" customWidth="1"/>
    <col min="18" max="18" width="17.42578125" customWidth="1"/>
    <col min="19" max="19" width="19.140625" customWidth="1"/>
    <col min="20" max="20" width="20.7109375" customWidth="1"/>
    <col min="21" max="21" width="18" customWidth="1"/>
    <col min="22" max="22" width="16.42578125" customWidth="1"/>
    <col min="23" max="23" width="5" customWidth="1"/>
  </cols>
  <sheetData>
    <row r="1" spans="1:23" ht="25.5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6"/>
    </row>
    <row r="2" spans="1:23" ht="24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6"/>
    </row>
    <row r="3" spans="1:23" ht="27.75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23"/>
    </row>
    <row r="4" spans="1:23" ht="26.25" customHeight="1" x14ac:dyDescent="0.25">
      <c r="A4" s="98" t="s">
        <v>3</v>
      </c>
      <c r="B4" s="99"/>
      <c r="C4" s="99"/>
      <c r="D4" s="99"/>
      <c r="E4" s="99"/>
      <c r="F4" s="99"/>
      <c r="G4" s="25"/>
      <c r="H4" s="26" t="s">
        <v>4</v>
      </c>
      <c r="I4" s="25"/>
      <c r="J4" s="25"/>
      <c r="K4" s="25"/>
      <c r="L4" s="25"/>
      <c r="M4" s="25"/>
      <c r="N4" s="26" t="s">
        <v>4</v>
      </c>
      <c r="O4" s="25"/>
      <c r="P4" s="25"/>
      <c r="Q4" s="25"/>
      <c r="R4" s="25"/>
      <c r="S4" s="25"/>
      <c r="T4" s="25"/>
      <c r="U4" s="25"/>
      <c r="V4" s="25"/>
      <c r="W4" s="21"/>
    </row>
    <row r="5" spans="1:23" ht="21.75" customHeight="1" x14ac:dyDescent="0.25">
      <c r="A5" s="98" t="s">
        <v>5</v>
      </c>
      <c r="B5" s="99"/>
      <c r="C5" s="99"/>
      <c r="D5" s="99"/>
      <c r="E5" s="99"/>
      <c r="F5" s="99"/>
      <c r="G5" s="84" t="s">
        <v>6</v>
      </c>
      <c r="H5" s="84"/>
      <c r="I5" s="84"/>
      <c r="J5" s="84"/>
      <c r="K5" s="25"/>
      <c r="L5" s="25"/>
      <c r="M5" s="84" t="s">
        <v>7</v>
      </c>
      <c r="N5" s="84"/>
      <c r="O5" s="84"/>
      <c r="P5" s="84"/>
      <c r="Q5" s="25"/>
      <c r="R5" s="25"/>
      <c r="S5" s="26" t="s">
        <v>4</v>
      </c>
      <c r="T5" s="26"/>
      <c r="U5" s="25"/>
      <c r="V5" s="25"/>
      <c r="W5" s="21"/>
    </row>
    <row r="6" spans="1:23" ht="21.75" customHeight="1" x14ac:dyDescent="0.25">
      <c r="A6" s="43" t="s">
        <v>8</v>
      </c>
      <c r="B6" s="27"/>
      <c r="C6" s="27"/>
      <c r="D6" s="27"/>
      <c r="E6" s="27"/>
      <c r="F6" s="27"/>
      <c r="G6" s="83" t="s">
        <v>9</v>
      </c>
      <c r="H6" s="83"/>
      <c r="I6" s="83"/>
      <c r="J6" s="83"/>
      <c r="K6" s="2"/>
      <c r="L6" s="2"/>
      <c r="M6" s="83" t="s">
        <v>10</v>
      </c>
      <c r="N6" s="83"/>
      <c r="O6" s="83"/>
      <c r="P6" s="83"/>
      <c r="Q6" s="27"/>
      <c r="R6" s="27"/>
      <c r="S6" s="28" t="s">
        <v>11</v>
      </c>
      <c r="T6" s="28"/>
      <c r="U6" s="27"/>
      <c r="V6" s="27"/>
      <c r="W6" s="21"/>
    </row>
    <row r="7" spans="1:23" ht="23.25" customHeight="1" x14ac:dyDescent="0.25">
      <c r="A7" s="98" t="s">
        <v>12</v>
      </c>
      <c r="B7" s="99"/>
      <c r="C7" s="99"/>
      <c r="D7" s="99"/>
      <c r="E7" s="99"/>
      <c r="F7" s="25"/>
      <c r="G7" s="95" t="s">
        <v>13</v>
      </c>
      <c r="H7" s="95"/>
      <c r="I7" s="95"/>
      <c r="J7" s="95"/>
      <c r="K7" s="25"/>
      <c r="L7" s="25"/>
      <c r="M7" s="96" t="s">
        <v>14</v>
      </c>
      <c r="N7" s="96"/>
      <c r="O7" s="96"/>
      <c r="P7" s="96"/>
      <c r="Q7" s="39"/>
      <c r="R7" s="39"/>
      <c r="S7" s="25"/>
      <c r="T7" s="25"/>
      <c r="U7" s="25"/>
      <c r="V7" s="25"/>
      <c r="W7" s="21"/>
    </row>
    <row r="8" spans="1:23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24"/>
    </row>
    <row r="9" spans="1:23" ht="15" customHeight="1" x14ac:dyDescent="0.25">
      <c r="A9" s="101" t="s">
        <v>15</v>
      </c>
      <c r="B9" s="89" t="s">
        <v>16</v>
      </c>
      <c r="C9" s="102" t="s">
        <v>17</v>
      </c>
      <c r="D9" s="102"/>
      <c r="E9" s="102"/>
      <c r="F9" s="102"/>
      <c r="G9" s="97" t="s">
        <v>18</v>
      </c>
      <c r="H9" s="97"/>
      <c r="I9" s="97" t="s">
        <v>19</v>
      </c>
      <c r="J9" s="97"/>
      <c r="K9" s="97"/>
      <c r="L9" s="97"/>
      <c r="M9" s="97"/>
      <c r="N9" s="97" t="s">
        <v>20</v>
      </c>
      <c r="O9" s="97"/>
      <c r="P9" s="89" t="s">
        <v>21</v>
      </c>
      <c r="Q9" s="97" t="s">
        <v>22</v>
      </c>
      <c r="R9" s="97"/>
      <c r="S9" s="97"/>
      <c r="T9" s="97"/>
      <c r="U9" s="89" t="s">
        <v>23</v>
      </c>
      <c r="V9" s="107" t="s">
        <v>24</v>
      </c>
      <c r="W9" s="108"/>
    </row>
    <row r="10" spans="1:23" ht="75" customHeight="1" x14ac:dyDescent="0.25">
      <c r="A10" s="101"/>
      <c r="B10" s="89"/>
      <c r="C10" s="44" t="s">
        <v>25</v>
      </c>
      <c r="D10" s="44" t="s">
        <v>26</v>
      </c>
      <c r="E10" s="40" t="s">
        <v>27</v>
      </c>
      <c r="F10" s="40" t="s">
        <v>28</v>
      </c>
      <c r="G10" s="44" t="s">
        <v>29</v>
      </c>
      <c r="H10" s="40" t="s">
        <v>30</v>
      </c>
      <c r="I10" s="40" t="s">
        <v>25</v>
      </c>
      <c r="J10" s="40" t="s">
        <v>31</v>
      </c>
      <c r="K10" s="40" t="s">
        <v>32</v>
      </c>
      <c r="L10" s="40" t="s">
        <v>33</v>
      </c>
      <c r="M10" s="40" t="s">
        <v>34</v>
      </c>
      <c r="N10" s="40" t="s">
        <v>35</v>
      </c>
      <c r="O10" s="40" t="s">
        <v>36</v>
      </c>
      <c r="P10" s="89"/>
      <c r="Q10" s="40" t="s">
        <v>37</v>
      </c>
      <c r="R10" s="40" t="s">
        <v>38</v>
      </c>
      <c r="S10" s="40" t="s">
        <v>39</v>
      </c>
      <c r="T10" s="40" t="s">
        <v>40</v>
      </c>
      <c r="U10" s="89"/>
      <c r="V10" s="109"/>
      <c r="W10" s="110"/>
    </row>
    <row r="11" spans="1:23" ht="144.75" customHeight="1" x14ac:dyDescent="0.25">
      <c r="A11" s="4" t="s">
        <v>41</v>
      </c>
      <c r="B11" s="19" t="s">
        <v>42</v>
      </c>
      <c r="C11" s="48" t="s">
        <v>43</v>
      </c>
      <c r="D11" s="48" t="s">
        <v>43</v>
      </c>
      <c r="E11" s="48" t="s">
        <v>43</v>
      </c>
      <c r="F11" s="48" t="s">
        <v>43</v>
      </c>
      <c r="G11" s="5" t="s">
        <v>44</v>
      </c>
      <c r="H11" s="5" t="s">
        <v>45</v>
      </c>
      <c r="I11" s="48" t="s">
        <v>46</v>
      </c>
      <c r="J11" s="8">
        <v>42383</v>
      </c>
      <c r="K11" s="48" t="s">
        <v>47</v>
      </c>
      <c r="L11" s="18">
        <v>2749806.36</v>
      </c>
      <c r="M11" s="8" t="s">
        <v>43</v>
      </c>
      <c r="N11" s="48" t="s">
        <v>43</v>
      </c>
      <c r="O11" s="48" t="s">
        <v>43</v>
      </c>
      <c r="P11" s="48" t="s">
        <v>43</v>
      </c>
      <c r="Q11" s="48" t="s">
        <v>48</v>
      </c>
      <c r="R11" s="7">
        <v>200937.09</v>
      </c>
      <c r="S11" s="7">
        <v>200937.09</v>
      </c>
      <c r="T11" s="7">
        <v>200937.09</v>
      </c>
      <c r="U11" s="7">
        <v>200937.09</v>
      </c>
      <c r="V11" s="105" t="s">
        <v>49</v>
      </c>
      <c r="W11" s="106"/>
    </row>
    <row r="12" spans="1:23" ht="151.5" customHeight="1" x14ac:dyDescent="0.25">
      <c r="A12" s="46" t="s">
        <v>50</v>
      </c>
      <c r="B12" s="19" t="s">
        <v>51</v>
      </c>
      <c r="C12" s="46" t="s">
        <v>43</v>
      </c>
      <c r="D12" s="46" t="s">
        <v>43</v>
      </c>
      <c r="E12" s="46" t="s">
        <v>43</v>
      </c>
      <c r="F12" s="46" t="s">
        <v>43</v>
      </c>
      <c r="G12" s="16" t="s">
        <v>52</v>
      </c>
      <c r="H12" s="16" t="s">
        <v>53</v>
      </c>
      <c r="I12" s="46" t="s">
        <v>54</v>
      </c>
      <c r="J12" s="17" t="s">
        <v>55</v>
      </c>
      <c r="K12" s="46" t="s">
        <v>56</v>
      </c>
      <c r="L12" s="18">
        <v>376888.76</v>
      </c>
      <c r="M12" s="8" t="s">
        <v>43</v>
      </c>
      <c r="N12" s="48" t="s">
        <v>43</v>
      </c>
      <c r="O12" s="18">
        <v>45789.57</v>
      </c>
      <c r="P12" s="18">
        <f>O12+L12</f>
        <v>422678.33</v>
      </c>
      <c r="Q12" s="46" t="s">
        <v>57</v>
      </c>
      <c r="R12" s="18">
        <v>124082.91</v>
      </c>
      <c r="S12" s="18">
        <f>R12</f>
        <v>124082.91</v>
      </c>
      <c r="T12" s="18">
        <f>S12</f>
        <v>124082.91</v>
      </c>
      <c r="U12" s="18">
        <v>181344.71</v>
      </c>
      <c r="V12" s="90" t="s">
        <v>58</v>
      </c>
      <c r="W12" s="91"/>
    </row>
    <row r="13" spans="1:23" ht="117.75" customHeight="1" x14ac:dyDescent="0.25">
      <c r="A13" s="47" t="s">
        <v>59</v>
      </c>
      <c r="B13" s="11" t="s">
        <v>60</v>
      </c>
      <c r="C13" s="47" t="s">
        <v>61</v>
      </c>
      <c r="D13" s="12" t="s">
        <v>62</v>
      </c>
      <c r="E13" s="13">
        <v>2437500</v>
      </c>
      <c r="F13" s="13">
        <v>132018.75</v>
      </c>
      <c r="G13" s="47" t="s">
        <v>63</v>
      </c>
      <c r="H13" s="12" t="s">
        <v>64</v>
      </c>
      <c r="I13" s="47" t="s">
        <v>65</v>
      </c>
      <c r="J13" s="31">
        <v>41047</v>
      </c>
      <c r="K13" s="47" t="s">
        <v>47</v>
      </c>
      <c r="L13" s="13">
        <v>2410471.17</v>
      </c>
      <c r="M13" s="31" t="str">
        <f>M11</f>
        <v>-</v>
      </c>
      <c r="N13" s="47" t="s">
        <v>66</v>
      </c>
      <c r="O13" s="13">
        <v>9153.8700000000008</v>
      </c>
      <c r="P13" s="13">
        <f>O13+L13</f>
        <v>2419625.04</v>
      </c>
      <c r="Q13" s="12" t="s">
        <v>67</v>
      </c>
      <c r="R13" s="14">
        <v>416039.92</v>
      </c>
      <c r="S13" s="13">
        <v>416039.92</v>
      </c>
      <c r="T13" s="14">
        <v>416039.92</v>
      </c>
      <c r="U13" s="13">
        <v>1854983.86</v>
      </c>
      <c r="V13" s="103" t="s">
        <v>58</v>
      </c>
      <c r="W13" s="104"/>
    </row>
    <row r="14" spans="1:23" ht="119.25" customHeight="1" x14ac:dyDescent="0.25">
      <c r="A14" s="4" t="s">
        <v>68</v>
      </c>
      <c r="B14" s="19" t="s">
        <v>69</v>
      </c>
      <c r="C14" s="46" t="s">
        <v>70</v>
      </c>
      <c r="D14" s="10" t="s">
        <v>71</v>
      </c>
      <c r="E14" s="18">
        <v>1962262.99</v>
      </c>
      <c r="F14" s="30" t="str">
        <f>F11</f>
        <v>-</v>
      </c>
      <c r="G14" s="46" t="s">
        <v>52</v>
      </c>
      <c r="H14" s="16" t="s">
        <v>72</v>
      </c>
      <c r="I14" s="4" t="s">
        <v>73</v>
      </c>
      <c r="J14" s="17" t="s">
        <v>74</v>
      </c>
      <c r="K14" s="46" t="s">
        <v>75</v>
      </c>
      <c r="L14" s="18">
        <v>1817104.55</v>
      </c>
      <c r="M14" s="29" t="s">
        <v>76</v>
      </c>
      <c r="N14" s="29" t="s">
        <v>76</v>
      </c>
      <c r="O14" s="29" t="s">
        <v>76</v>
      </c>
      <c r="P14" s="29" t="s">
        <v>76</v>
      </c>
      <c r="Q14" s="46" t="s">
        <v>67</v>
      </c>
      <c r="R14" s="20">
        <v>582491.85</v>
      </c>
      <c r="S14" s="18">
        <f>R14</f>
        <v>582491.85</v>
      </c>
      <c r="T14" s="18">
        <f t="shared" ref="T14" si="0">S14</f>
        <v>582491.85</v>
      </c>
      <c r="U14" s="18">
        <f t="shared" ref="U14" si="1">T14</f>
        <v>582491.85</v>
      </c>
      <c r="V14" s="87" t="s">
        <v>58</v>
      </c>
      <c r="W14" s="88"/>
    </row>
    <row r="15" spans="1:23" ht="156" customHeight="1" x14ac:dyDescent="0.25">
      <c r="A15" s="22" t="s">
        <v>77</v>
      </c>
      <c r="B15" s="11" t="s">
        <v>78</v>
      </c>
      <c r="C15" s="30" t="str">
        <f>C12</f>
        <v>-</v>
      </c>
      <c r="D15" s="30" t="str">
        <f>D12</f>
        <v>-</v>
      </c>
      <c r="E15" s="32" t="s">
        <v>79</v>
      </c>
      <c r="F15" s="32" t="str">
        <f>F12</f>
        <v>-</v>
      </c>
      <c r="G15" s="47" t="s">
        <v>80</v>
      </c>
      <c r="H15" s="12" t="s">
        <v>81</v>
      </c>
      <c r="I15" s="47" t="s">
        <v>82</v>
      </c>
      <c r="J15" s="31">
        <v>42016</v>
      </c>
      <c r="K15" s="47" t="s">
        <v>83</v>
      </c>
      <c r="L15" s="13">
        <v>348418.45</v>
      </c>
      <c r="M15" s="29" t="s">
        <v>76</v>
      </c>
      <c r="N15" s="29" t="s">
        <v>76</v>
      </c>
      <c r="O15" s="13">
        <v>21376.05</v>
      </c>
      <c r="P15" s="13">
        <f>O15+L15</f>
        <v>369794.5</v>
      </c>
      <c r="Q15" s="47" t="str">
        <f>Q14</f>
        <v>4.4.90.51.00</v>
      </c>
      <c r="R15" s="13">
        <v>14241.31</v>
      </c>
      <c r="S15" s="13">
        <f>R15</f>
        <v>14241.31</v>
      </c>
      <c r="T15" s="13">
        <v>243335.41</v>
      </c>
      <c r="U15" s="13">
        <f>T15</f>
        <v>243335.41</v>
      </c>
      <c r="V15" s="85" t="s">
        <v>58</v>
      </c>
      <c r="W15" s="86"/>
    </row>
    <row r="16" spans="1:23" ht="18.75" x14ac:dyDescent="0.25">
      <c r="A16" s="92" t="s">
        <v>84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</row>
    <row r="17" spans="3:3" x14ac:dyDescent="0.25">
      <c r="C17" s="15"/>
    </row>
    <row r="18" spans="3:3" x14ac:dyDescent="0.25">
      <c r="C18" s="15"/>
    </row>
  </sheetData>
  <mergeCells count="29">
    <mergeCell ref="A1:V1"/>
    <mergeCell ref="A2:V2"/>
    <mergeCell ref="A3:V3"/>
    <mergeCell ref="A5:F5"/>
    <mergeCell ref="A4:F4"/>
    <mergeCell ref="G5:J5"/>
    <mergeCell ref="A16:W16"/>
    <mergeCell ref="G7:J7"/>
    <mergeCell ref="M7:P7"/>
    <mergeCell ref="I9:M9"/>
    <mergeCell ref="G9:H9"/>
    <mergeCell ref="A7:E7"/>
    <mergeCell ref="A8:V8"/>
    <mergeCell ref="A9:A10"/>
    <mergeCell ref="B9:B10"/>
    <mergeCell ref="C9:F9"/>
    <mergeCell ref="V13:W13"/>
    <mergeCell ref="V11:W11"/>
    <mergeCell ref="V9:W10"/>
    <mergeCell ref="N9:O9"/>
    <mergeCell ref="Q9:T9"/>
    <mergeCell ref="U9:U10"/>
    <mergeCell ref="G6:J6"/>
    <mergeCell ref="M5:P5"/>
    <mergeCell ref="M6:P6"/>
    <mergeCell ref="V15:W15"/>
    <mergeCell ref="V14:W14"/>
    <mergeCell ref="P9:P10"/>
    <mergeCell ref="V12:W12"/>
  </mergeCells>
  <pageMargins left="0.511811024" right="0.511811024" top="0.78740157499999996" bottom="0.78740157499999996" header="0.31496062000000002" footer="0.31496062000000002"/>
  <pageSetup paperSize="9" scale="5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view="pageBreakPreview" topLeftCell="M9" zoomScaleNormal="73" zoomScaleSheetLayoutView="100" workbookViewId="0">
      <selection activeCell="S11" sqref="S11"/>
    </sheetView>
  </sheetViews>
  <sheetFormatPr defaultRowHeight="15" x14ac:dyDescent="0.25"/>
  <cols>
    <col min="1" max="1" width="14.85546875" customWidth="1"/>
    <col min="2" max="2" width="30.5703125" customWidth="1"/>
    <col min="3" max="3" width="13.85546875" customWidth="1"/>
    <col min="4" max="4" width="22.7109375" customWidth="1"/>
    <col min="5" max="5" width="25.85546875" customWidth="1"/>
    <col min="6" max="6" width="19.85546875" customWidth="1"/>
    <col min="7" max="7" width="25.42578125" customWidth="1"/>
    <col min="8" max="8" width="24.85546875" customWidth="1"/>
    <col min="9" max="9" width="11.85546875" customWidth="1"/>
    <col min="10" max="10" width="12.140625" customWidth="1"/>
    <col min="11" max="11" width="13.85546875" customWidth="1"/>
    <col min="12" max="12" width="19" customWidth="1"/>
    <col min="13" max="13" width="13.7109375" customWidth="1"/>
    <col min="14" max="14" width="12.28515625" customWidth="1"/>
    <col min="15" max="15" width="15.5703125" customWidth="1"/>
    <col min="16" max="16" width="15.42578125" customWidth="1"/>
    <col min="17" max="17" width="16.85546875" customWidth="1"/>
    <col min="18" max="18" width="18.85546875" customWidth="1"/>
    <col min="19" max="19" width="19.5703125" customWidth="1"/>
    <col min="20" max="20" width="18.140625" customWidth="1"/>
    <col min="21" max="21" width="18.42578125" customWidth="1"/>
    <col min="22" max="22" width="18.140625" customWidth="1"/>
  </cols>
  <sheetData>
    <row r="1" spans="1:23" ht="15" customHeight="1" x14ac:dyDescent="0.2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 ht="1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3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3" x14ac:dyDescent="0.25">
      <c r="A4" s="116" t="s">
        <v>85</v>
      </c>
      <c r="B4" s="116"/>
      <c r="C4" s="116"/>
      <c r="D4" s="116"/>
      <c r="E4" s="116"/>
      <c r="F4" s="116"/>
      <c r="G4" s="1"/>
      <c r="H4" s="39" t="s">
        <v>86</v>
      </c>
      <c r="I4" s="1"/>
      <c r="J4" s="1"/>
      <c r="K4" s="1"/>
      <c r="L4" s="1"/>
      <c r="M4" s="1"/>
      <c r="N4" s="39" t="s">
        <v>4</v>
      </c>
      <c r="O4" s="1"/>
      <c r="P4" s="1"/>
      <c r="Q4" s="1"/>
      <c r="R4" s="1"/>
      <c r="S4" s="1"/>
      <c r="T4" s="1"/>
      <c r="U4" s="1"/>
      <c r="V4" s="1"/>
    </row>
    <row r="5" spans="1:23" x14ac:dyDescent="0.25">
      <c r="A5" s="116" t="s">
        <v>5</v>
      </c>
      <c r="B5" s="116"/>
      <c r="C5" s="116"/>
      <c r="D5" s="116"/>
      <c r="E5" s="116"/>
      <c r="F5" s="116"/>
      <c r="G5" s="1"/>
      <c r="H5" s="39" t="s">
        <v>87</v>
      </c>
      <c r="I5" s="1"/>
      <c r="J5" s="1"/>
      <c r="K5" s="1"/>
      <c r="L5" s="1"/>
      <c r="M5" s="1"/>
      <c r="N5" s="35" t="s">
        <v>7</v>
      </c>
      <c r="O5" s="49"/>
      <c r="P5" s="49"/>
      <c r="Q5" s="1"/>
      <c r="R5" s="1"/>
      <c r="S5" s="39" t="s">
        <v>4</v>
      </c>
      <c r="T5" s="39"/>
      <c r="U5" s="1"/>
      <c r="V5" s="1"/>
    </row>
    <row r="6" spans="1:23" x14ac:dyDescent="0.25">
      <c r="A6" s="45" t="s">
        <v>8</v>
      </c>
      <c r="B6" s="2"/>
      <c r="C6" s="2"/>
      <c r="D6" s="2"/>
      <c r="E6" s="2"/>
      <c r="F6" s="2"/>
      <c r="G6" s="1"/>
      <c r="H6" s="39" t="s">
        <v>88</v>
      </c>
      <c r="I6" s="1"/>
      <c r="J6" s="1"/>
      <c r="K6" s="2"/>
      <c r="L6" s="2"/>
      <c r="M6" s="1"/>
      <c r="N6" s="39" t="s">
        <v>89</v>
      </c>
      <c r="O6" s="1"/>
      <c r="P6" s="1"/>
      <c r="Q6" s="2"/>
      <c r="R6" s="2"/>
      <c r="S6" s="3" t="s">
        <v>11</v>
      </c>
      <c r="T6" s="3"/>
      <c r="U6" s="2"/>
      <c r="V6" s="2"/>
    </row>
    <row r="7" spans="1:23" x14ac:dyDescent="0.25">
      <c r="A7" s="116" t="s">
        <v>90</v>
      </c>
      <c r="B7" s="116"/>
      <c r="C7" s="116"/>
      <c r="D7" s="116"/>
      <c r="E7" s="116"/>
      <c r="F7" s="1"/>
      <c r="G7" s="34"/>
      <c r="H7" s="41" t="s">
        <v>13</v>
      </c>
      <c r="I7" s="34"/>
      <c r="J7" s="34"/>
      <c r="K7" s="1"/>
      <c r="L7" s="1"/>
      <c r="M7" s="33"/>
      <c r="N7" s="42" t="s">
        <v>14</v>
      </c>
      <c r="O7" s="33"/>
      <c r="P7" s="33"/>
      <c r="Q7" s="1"/>
      <c r="R7" s="1"/>
      <c r="S7" s="1"/>
      <c r="T7" s="1"/>
      <c r="U7" s="1"/>
      <c r="V7" s="1"/>
    </row>
    <row r="8" spans="1:23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3" ht="15" customHeight="1" x14ac:dyDescent="0.25">
      <c r="A9" s="101" t="s">
        <v>15</v>
      </c>
      <c r="B9" s="89" t="s">
        <v>16</v>
      </c>
      <c r="C9" s="102" t="s">
        <v>17</v>
      </c>
      <c r="D9" s="102"/>
      <c r="E9" s="102"/>
      <c r="F9" s="102"/>
      <c r="G9" s="97" t="s">
        <v>18</v>
      </c>
      <c r="H9" s="97"/>
      <c r="I9" s="97" t="s">
        <v>19</v>
      </c>
      <c r="J9" s="97"/>
      <c r="K9" s="97"/>
      <c r="L9" s="97"/>
      <c r="M9" s="97"/>
      <c r="N9" s="97" t="s">
        <v>20</v>
      </c>
      <c r="O9" s="97"/>
      <c r="P9" s="89" t="s">
        <v>21</v>
      </c>
      <c r="Q9" s="97" t="s">
        <v>22</v>
      </c>
      <c r="R9" s="97"/>
      <c r="S9" s="97"/>
      <c r="T9" s="97"/>
      <c r="U9" s="89" t="s">
        <v>23</v>
      </c>
      <c r="V9" s="89" t="s">
        <v>24</v>
      </c>
      <c r="W9" s="89"/>
    </row>
    <row r="10" spans="1:23" ht="101.25" customHeight="1" x14ac:dyDescent="0.25">
      <c r="A10" s="101"/>
      <c r="B10" s="89"/>
      <c r="C10" s="44" t="s">
        <v>25</v>
      </c>
      <c r="D10" s="44" t="s">
        <v>26</v>
      </c>
      <c r="E10" s="40" t="s">
        <v>27</v>
      </c>
      <c r="F10" s="40" t="s">
        <v>28</v>
      </c>
      <c r="G10" s="44" t="s">
        <v>29</v>
      </c>
      <c r="H10" s="40" t="s">
        <v>30</v>
      </c>
      <c r="I10" s="40" t="s">
        <v>25</v>
      </c>
      <c r="J10" s="40" t="s">
        <v>31</v>
      </c>
      <c r="K10" s="40" t="s">
        <v>32</v>
      </c>
      <c r="L10" s="40" t="s">
        <v>33</v>
      </c>
      <c r="M10" s="40" t="s">
        <v>91</v>
      </c>
      <c r="N10" s="40" t="s">
        <v>35</v>
      </c>
      <c r="O10" s="40" t="s">
        <v>36</v>
      </c>
      <c r="P10" s="89"/>
      <c r="Q10" s="40" t="s">
        <v>37</v>
      </c>
      <c r="R10" s="40" t="s">
        <v>38</v>
      </c>
      <c r="S10" s="40" t="s">
        <v>39</v>
      </c>
      <c r="T10" s="40" t="s">
        <v>40</v>
      </c>
      <c r="U10" s="89"/>
      <c r="V10" s="89"/>
      <c r="W10" s="89"/>
    </row>
    <row r="11" spans="1:23" ht="75" x14ac:dyDescent="0.25">
      <c r="A11" s="4" t="s">
        <v>41</v>
      </c>
      <c r="B11" s="19" t="s">
        <v>42</v>
      </c>
      <c r="C11" s="48" t="s">
        <v>43</v>
      </c>
      <c r="D11" s="48" t="s">
        <v>43</v>
      </c>
      <c r="E11" s="48" t="s">
        <v>43</v>
      </c>
      <c r="F11" s="48" t="s">
        <v>43</v>
      </c>
      <c r="G11" s="5" t="s">
        <v>44</v>
      </c>
      <c r="H11" s="5" t="s">
        <v>45</v>
      </c>
      <c r="I11" s="48" t="s">
        <v>46</v>
      </c>
      <c r="J11" s="8">
        <v>42383</v>
      </c>
      <c r="K11" s="48" t="s">
        <v>47</v>
      </c>
      <c r="L11" s="18">
        <v>2749806.36</v>
      </c>
      <c r="M11" s="8" t="s">
        <v>43</v>
      </c>
      <c r="N11" s="48" t="s">
        <v>43</v>
      </c>
      <c r="O11" s="48" t="s">
        <v>43</v>
      </c>
      <c r="P11" s="48" t="s">
        <v>43</v>
      </c>
      <c r="Q11" s="48" t="s">
        <v>48</v>
      </c>
      <c r="R11" s="7">
        <v>1971280.07</v>
      </c>
      <c r="S11" s="7">
        <v>1770342.98</v>
      </c>
      <c r="T11" s="7">
        <v>1971280.07</v>
      </c>
      <c r="U11" s="7">
        <v>1971280.07</v>
      </c>
      <c r="V11" s="120" t="s">
        <v>49</v>
      </c>
      <c r="W11" s="120"/>
    </row>
    <row r="12" spans="1:23" ht="165" x14ac:dyDescent="0.25">
      <c r="A12" s="46" t="s">
        <v>50</v>
      </c>
      <c r="B12" s="19" t="s">
        <v>51</v>
      </c>
      <c r="C12" s="46" t="s">
        <v>43</v>
      </c>
      <c r="D12" s="46" t="s">
        <v>43</v>
      </c>
      <c r="E12" s="46" t="s">
        <v>43</v>
      </c>
      <c r="F12" s="46" t="s">
        <v>43</v>
      </c>
      <c r="G12" s="16" t="s">
        <v>52</v>
      </c>
      <c r="H12" s="16" t="s">
        <v>53</v>
      </c>
      <c r="I12" s="46" t="s">
        <v>54</v>
      </c>
      <c r="J12" s="17" t="s">
        <v>55</v>
      </c>
      <c r="K12" s="46" t="s">
        <v>56</v>
      </c>
      <c r="L12" s="18">
        <v>376888.76</v>
      </c>
      <c r="M12" s="8" t="s">
        <v>43</v>
      </c>
      <c r="N12" s="48" t="s">
        <v>43</v>
      </c>
      <c r="O12" s="18">
        <v>45789.57</v>
      </c>
      <c r="P12" s="18">
        <f>O12+L12</f>
        <v>422678.33</v>
      </c>
      <c r="Q12" s="46" t="s">
        <v>57</v>
      </c>
      <c r="R12" s="18">
        <v>0</v>
      </c>
      <c r="S12" s="18">
        <v>0</v>
      </c>
      <c r="T12" s="18">
        <v>0</v>
      </c>
      <c r="U12" s="18">
        <v>181344.71</v>
      </c>
      <c r="V12" s="118" t="s">
        <v>58</v>
      </c>
      <c r="W12" s="118"/>
    </row>
    <row r="13" spans="1:23" ht="90" x14ac:dyDescent="0.25">
      <c r="A13" s="47" t="s">
        <v>59</v>
      </c>
      <c r="B13" s="11" t="s">
        <v>60</v>
      </c>
      <c r="C13" s="47" t="s">
        <v>61</v>
      </c>
      <c r="D13" s="12" t="s">
        <v>62</v>
      </c>
      <c r="E13" s="13">
        <v>2437500</v>
      </c>
      <c r="F13" s="13">
        <v>132018.75</v>
      </c>
      <c r="G13" s="47" t="s">
        <v>63</v>
      </c>
      <c r="H13" s="12" t="s">
        <v>64</v>
      </c>
      <c r="I13" s="47" t="s">
        <v>65</v>
      </c>
      <c r="J13" s="31">
        <v>41047</v>
      </c>
      <c r="K13" s="47" t="s">
        <v>47</v>
      </c>
      <c r="L13" s="13">
        <v>2410471.17</v>
      </c>
      <c r="M13" s="31" t="str">
        <f>M11</f>
        <v>-</v>
      </c>
      <c r="N13" s="47" t="s">
        <v>66</v>
      </c>
      <c r="O13" s="13">
        <v>9153.8700000000008</v>
      </c>
      <c r="P13" s="13">
        <f>O13+L13</f>
        <v>2419625.04</v>
      </c>
      <c r="Q13" s="12" t="s">
        <v>67</v>
      </c>
      <c r="R13" s="14">
        <v>0</v>
      </c>
      <c r="S13" s="13">
        <v>0</v>
      </c>
      <c r="T13" s="14">
        <v>0</v>
      </c>
      <c r="U13" s="13">
        <v>1854983.86</v>
      </c>
      <c r="V13" s="119" t="s">
        <v>58</v>
      </c>
      <c r="W13" s="119"/>
    </row>
    <row r="14" spans="1:23" ht="135" x14ac:dyDescent="0.25">
      <c r="A14" s="4" t="s">
        <v>68</v>
      </c>
      <c r="B14" s="19" t="s">
        <v>69</v>
      </c>
      <c r="C14" s="46" t="s">
        <v>70</v>
      </c>
      <c r="D14" s="10" t="s">
        <v>71</v>
      </c>
      <c r="E14" s="18">
        <v>1962262.99</v>
      </c>
      <c r="F14" s="30" t="str">
        <f>F11</f>
        <v>-</v>
      </c>
      <c r="G14" s="46" t="s">
        <v>52</v>
      </c>
      <c r="H14" s="16" t="s">
        <v>72</v>
      </c>
      <c r="I14" s="4" t="s">
        <v>73</v>
      </c>
      <c r="J14" s="17" t="s">
        <v>74</v>
      </c>
      <c r="K14" s="46" t="s">
        <v>75</v>
      </c>
      <c r="L14" s="18">
        <v>1817104.55</v>
      </c>
      <c r="M14" s="29" t="s">
        <v>76</v>
      </c>
      <c r="N14" s="29" t="s">
        <v>76</v>
      </c>
      <c r="O14" s="29" t="s">
        <v>76</v>
      </c>
      <c r="P14" s="29" t="s">
        <v>76</v>
      </c>
      <c r="Q14" s="46" t="s">
        <v>67</v>
      </c>
      <c r="R14" s="18">
        <v>629213.65</v>
      </c>
      <c r="S14" s="18">
        <v>46721.8</v>
      </c>
      <c r="T14" s="18">
        <v>46721.8</v>
      </c>
      <c r="U14" s="18">
        <v>629213.65</v>
      </c>
      <c r="V14" s="118" t="s">
        <v>49</v>
      </c>
      <c r="W14" s="118"/>
    </row>
    <row r="15" spans="1:23" ht="165" x14ac:dyDescent="0.25">
      <c r="A15" s="22" t="s">
        <v>77</v>
      </c>
      <c r="B15" s="11" t="s">
        <v>78</v>
      </c>
      <c r="C15" s="30" t="str">
        <f>C12</f>
        <v>-</v>
      </c>
      <c r="D15" s="30" t="str">
        <f>D12</f>
        <v>-</v>
      </c>
      <c r="E15" s="32" t="s">
        <v>79</v>
      </c>
      <c r="F15" s="32" t="str">
        <f>F12</f>
        <v>-</v>
      </c>
      <c r="G15" s="47" t="s">
        <v>80</v>
      </c>
      <c r="H15" s="12" t="s">
        <v>81</v>
      </c>
      <c r="I15" s="47" t="s">
        <v>82</v>
      </c>
      <c r="J15" s="31">
        <v>42016</v>
      </c>
      <c r="K15" s="47" t="s">
        <v>83</v>
      </c>
      <c r="L15" s="13">
        <v>348418.45</v>
      </c>
      <c r="M15" s="29" t="s">
        <v>76</v>
      </c>
      <c r="N15" s="29" t="s">
        <v>76</v>
      </c>
      <c r="O15" s="13">
        <v>21376.05</v>
      </c>
      <c r="P15" s="13">
        <f>O15+L15</f>
        <v>369794.5</v>
      </c>
      <c r="Q15" s="47" t="str">
        <f>Q14</f>
        <v>4.4.90.51.00</v>
      </c>
      <c r="R15" s="13">
        <v>0</v>
      </c>
      <c r="S15" s="13">
        <v>0</v>
      </c>
      <c r="T15" s="13">
        <v>0</v>
      </c>
      <c r="U15" s="13">
        <v>243335.41</v>
      </c>
      <c r="V15" s="119" t="s">
        <v>58</v>
      </c>
      <c r="W15" s="119"/>
    </row>
    <row r="16" spans="1:23" ht="18.75" x14ac:dyDescent="0.25">
      <c r="A16" s="92" t="s">
        <v>84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</row>
  </sheetData>
  <mergeCells count="23">
    <mergeCell ref="I9:M9"/>
    <mergeCell ref="N9:O9"/>
    <mergeCell ref="V9:W10"/>
    <mergeCell ref="V12:W12"/>
    <mergeCell ref="V13:W13"/>
    <mergeCell ref="P9:P10"/>
    <mergeCell ref="V11:W11"/>
    <mergeCell ref="A16:W16"/>
    <mergeCell ref="A1:V1"/>
    <mergeCell ref="A2:V2"/>
    <mergeCell ref="A3:V3"/>
    <mergeCell ref="A4:F4"/>
    <mergeCell ref="A5:F5"/>
    <mergeCell ref="Q9:T9"/>
    <mergeCell ref="U9:U10"/>
    <mergeCell ref="A7:E7"/>
    <mergeCell ref="A8:V8"/>
    <mergeCell ref="A9:A10"/>
    <mergeCell ref="B9:B10"/>
    <mergeCell ref="C9:F9"/>
    <mergeCell ref="G9:H9"/>
    <mergeCell ref="V14:W14"/>
    <mergeCell ref="V15:W15"/>
  </mergeCells>
  <pageMargins left="0.511811024" right="0.511811024" top="0.78740157499999996" bottom="0.78740157499999996" header="0.31496062000000002" footer="0.31496062000000002"/>
  <pageSetup paperSize="9" scale="63" orientation="landscape" r:id="rId1"/>
  <rowBreaks count="1" manualBreakCount="1">
    <brk id="1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topLeftCell="H1" zoomScale="80" zoomScaleNormal="60" zoomScaleSheetLayoutView="80" workbookViewId="0">
      <selection activeCell="S12" sqref="S12"/>
    </sheetView>
  </sheetViews>
  <sheetFormatPr defaultRowHeight="15" x14ac:dyDescent="0.25"/>
  <cols>
    <col min="1" max="1" width="17.140625" customWidth="1"/>
    <col min="2" max="2" width="42.85546875" customWidth="1"/>
    <col min="3" max="3" width="14.28515625" customWidth="1"/>
    <col min="4" max="4" width="19.28515625" customWidth="1"/>
    <col min="5" max="5" width="18.5703125" customWidth="1"/>
    <col min="6" max="6" width="17.140625" customWidth="1"/>
    <col min="7" max="7" width="25.7109375" customWidth="1"/>
    <col min="8" max="8" width="23" customWidth="1"/>
    <col min="9" max="9" width="10.5703125" customWidth="1"/>
    <col min="10" max="10" width="15" customWidth="1"/>
    <col min="11" max="11" width="11.7109375" customWidth="1"/>
    <col min="12" max="12" width="21.42578125" customWidth="1"/>
    <col min="13" max="13" width="13.5703125" customWidth="1"/>
    <col min="14" max="14" width="12.28515625" customWidth="1"/>
    <col min="15" max="15" width="16.85546875" customWidth="1"/>
    <col min="16" max="16" width="17.28515625" customWidth="1"/>
    <col min="17" max="17" width="14.85546875" customWidth="1"/>
    <col min="18" max="18" width="20" customWidth="1"/>
    <col min="19" max="19" width="19.28515625" customWidth="1"/>
    <col min="20" max="20" width="21.42578125" customWidth="1"/>
    <col min="21" max="21" width="20.140625" customWidth="1"/>
    <col min="22" max="22" width="16.140625" bestFit="1" customWidth="1"/>
  </cols>
  <sheetData>
    <row r="1" spans="1:24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4" x14ac:dyDescent="0.2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4" x14ac:dyDescent="0.2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4" x14ac:dyDescent="0.25">
      <c r="A4" s="123" t="s">
        <v>106</v>
      </c>
      <c r="B4" s="123"/>
      <c r="C4" s="123"/>
      <c r="D4" s="123"/>
      <c r="E4" s="123"/>
      <c r="F4" s="123"/>
      <c r="G4" s="1"/>
      <c r="H4" s="54" t="s">
        <v>86</v>
      </c>
      <c r="I4" s="1"/>
      <c r="J4" s="1"/>
      <c r="K4" s="1"/>
      <c r="L4" s="1"/>
      <c r="M4" s="1"/>
      <c r="N4" s="54" t="s">
        <v>4</v>
      </c>
      <c r="O4" s="1"/>
      <c r="P4" s="1"/>
      <c r="Q4" s="1"/>
      <c r="R4" s="1"/>
      <c r="S4" s="39" t="s">
        <v>4</v>
      </c>
      <c r="T4" s="1"/>
      <c r="U4" s="1"/>
      <c r="V4" s="1"/>
    </row>
    <row r="5" spans="1:24" x14ac:dyDescent="0.25">
      <c r="A5" s="123" t="s">
        <v>5</v>
      </c>
      <c r="B5" s="116"/>
      <c r="C5" s="116"/>
      <c r="D5" s="116"/>
      <c r="E5" s="116"/>
      <c r="F5" s="116"/>
      <c r="G5" s="1"/>
      <c r="H5" s="54" t="s">
        <v>87</v>
      </c>
      <c r="I5" s="1"/>
      <c r="J5" s="1"/>
      <c r="K5" s="1"/>
      <c r="L5" s="1"/>
      <c r="M5" s="1"/>
      <c r="N5" s="56" t="s">
        <v>7</v>
      </c>
      <c r="O5" s="1"/>
      <c r="P5" s="1"/>
      <c r="Q5" s="1"/>
      <c r="R5" s="1"/>
      <c r="S5" s="3" t="s">
        <v>11</v>
      </c>
      <c r="T5" s="39"/>
      <c r="U5" s="1"/>
      <c r="V5" s="1"/>
    </row>
    <row r="6" spans="1:24" x14ac:dyDescent="0.25">
      <c r="A6" s="52" t="s">
        <v>107</v>
      </c>
      <c r="B6" s="53"/>
      <c r="C6" s="2"/>
      <c r="D6" s="2"/>
      <c r="E6" s="2"/>
      <c r="F6" s="2"/>
      <c r="G6" s="36"/>
      <c r="H6" s="54" t="s">
        <v>88</v>
      </c>
      <c r="I6" s="36"/>
      <c r="J6" s="36"/>
      <c r="K6" s="2"/>
      <c r="L6" s="2"/>
      <c r="M6" s="36"/>
      <c r="N6" s="54" t="s">
        <v>89</v>
      </c>
      <c r="O6" s="36"/>
      <c r="P6" s="36"/>
      <c r="Q6" s="2"/>
      <c r="R6" s="2"/>
      <c r="S6" s="3"/>
      <c r="T6" s="3"/>
      <c r="U6" s="2"/>
      <c r="V6" s="2"/>
    </row>
    <row r="7" spans="1:24" x14ac:dyDescent="0.25">
      <c r="A7" s="123" t="s">
        <v>108</v>
      </c>
      <c r="B7" s="123"/>
      <c r="C7" s="123"/>
      <c r="D7" s="123"/>
      <c r="E7" s="123"/>
      <c r="F7" s="1"/>
      <c r="G7" s="1"/>
      <c r="H7" s="55" t="s">
        <v>13</v>
      </c>
      <c r="I7" s="1"/>
      <c r="J7" s="1"/>
      <c r="K7" s="1"/>
      <c r="L7" s="1"/>
      <c r="M7" s="1"/>
      <c r="N7" s="56" t="s">
        <v>14</v>
      </c>
      <c r="O7" s="1"/>
      <c r="P7" s="1"/>
      <c r="Q7" s="1"/>
      <c r="R7" s="1"/>
      <c r="S7" s="1"/>
      <c r="T7" s="1"/>
      <c r="U7" s="1"/>
      <c r="V7" s="1"/>
    </row>
    <row r="8" spans="1:24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4" x14ac:dyDescent="0.25">
      <c r="A9" s="101" t="s">
        <v>15</v>
      </c>
      <c r="B9" s="89" t="s">
        <v>16</v>
      </c>
      <c r="C9" s="102" t="s">
        <v>17</v>
      </c>
      <c r="D9" s="102"/>
      <c r="E9" s="102"/>
      <c r="F9" s="102"/>
      <c r="G9" s="97" t="s">
        <v>18</v>
      </c>
      <c r="H9" s="97"/>
      <c r="I9" s="97" t="s">
        <v>19</v>
      </c>
      <c r="J9" s="97"/>
      <c r="K9" s="97"/>
      <c r="L9" s="97"/>
      <c r="M9" s="97"/>
      <c r="N9" s="97" t="s">
        <v>20</v>
      </c>
      <c r="O9" s="97"/>
      <c r="P9" s="89" t="s">
        <v>21</v>
      </c>
      <c r="Q9" s="97" t="s">
        <v>22</v>
      </c>
      <c r="R9" s="97"/>
      <c r="S9" s="97"/>
      <c r="T9" s="97"/>
      <c r="U9" s="89" t="s">
        <v>23</v>
      </c>
      <c r="V9" s="89" t="s">
        <v>24</v>
      </c>
    </row>
    <row r="10" spans="1:24" ht="84" customHeight="1" x14ac:dyDescent="0.25">
      <c r="A10" s="101"/>
      <c r="B10" s="89"/>
      <c r="C10" s="44" t="s">
        <v>25</v>
      </c>
      <c r="D10" s="44" t="s">
        <v>26</v>
      </c>
      <c r="E10" s="40" t="s">
        <v>27</v>
      </c>
      <c r="F10" s="40" t="s">
        <v>28</v>
      </c>
      <c r="G10" s="44" t="s">
        <v>29</v>
      </c>
      <c r="H10" s="40" t="s">
        <v>30</v>
      </c>
      <c r="I10" s="40" t="s">
        <v>25</v>
      </c>
      <c r="J10" s="40" t="s">
        <v>31</v>
      </c>
      <c r="K10" s="40" t="s">
        <v>32</v>
      </c>
      <c r="L10" s="40" t="s">
        <v>33</v>
      </c>
      <c r="M10" s="40" t="s">
        <v>91</v>
      </c>
      <c r="N10" s="40" t="s">
        <v>35</v>
      </c>
      <c r="O10" s="40" t="s">
        <v>36</v>
      </c>
      <c r="P10" s="89"/>
      <c r="Q10" s="40" t="s">
        <v>37</v>
      </c>
      <c r="R10" s="40" t="s">
        <v>38</v>
      </c>
      <c r="S10" s="40" t="s">
        <v>39</v>
      </c>
      <c r="T10" s="40" t="s">
        <v>40</v>
      </c>
      <c r="U10" s="89"/>
      <c r="V10" s="89"/>
      <c r="W10" s="37"/>
    </row>
    <row r="11" spans="1:24" ht="95.25" customHeight="1" x14ac:dyDescent="0.25">
      <c r="A11" s="4" t="s">
        <v>41</v>
      </c>
      <c r="B11" s="19" t="s">
        <v>42</v>
      </c>
      <c r="C11" s="46" t="s">
        <v>76</v>
      </c>
      <c r="D11" s="46" t="s">
        <v>76</v>
      </c>
      <c r="E11" s="46" t="s">
        <v>76</v>
      </c>
      <c r="F11" s="46" t="s">
        <v>76</v>
      </c>
      <c r="G11" s="5" t="s">
        <v>44</v>
      </c>
      <c r="H11" s="5" t="s">
        <v>45</v>
      </c>
      <c r="I11" s="48" t="s">
        <v>46</v>
      </c>
      <c r="J11" s="8">
        <v>42383</v>
      </c>
      <c r="K11" s="48" t="s">
        <v>47</v>
      </c>
      <c r="L11" s="18">
        <v>2749806.36</v>
      </c>
      <c r="M11" s="73" t="s">
        <v>79</v>
      </c>
      <c r="N11" s="29" t="s">
        <v>76</v>
      </c>
      <c r="O11" s="29" t="s">
        <v>76</v>
      </c>
      <c r="P11" s="29" t="s">
        <v>76</v>
      </c>
      <c r="Q11" s="48" t="s">
        <v>48</v>
      </c>
      <c r="R11" s="13">
        <v>2729846.4</v>
      </c>
      <c r="S11" s="13">
        <v>758566.33</v>
      </c>
      <c r="T11" s="13">
        <v>2729846.4</v>
      </c>
      <c r="U11" s="13">
        <v>2729846.4</v>
      </c>
      <c r="V11" s="47" t="s">
        <v>92</v>
      </c>
      <c r="W11" s="38"/>
      <c r="X11" s="21"/>
    </row>
    <row r="12" spans="1:24" ht="99.75" customHeight="1" x14ac:dyDescent="0.25">
      <c r="A12" s="22" t="s">
        <v>93</v>
      </c>
      <c r="B12" s="11" t="s">
        <v>94</v>
      </c>
      <c r="C12" s="46" t="s">
        <v>76</v>
      </c>
      <c r="D12" s="46" t="s">
        <v>76</v>
      </c>
      <c r="E12" s="46" t="s">
        <v>76</v>
      </c>
      <c r="F12" s="46" t="s">
        <v>76</v>
      </c>
      <c r="G12" s="47" t="s">
        <v>95</v>
      </c>
      <c r="H12" s="12" t="s">
        <v>96</v>
      </c>
      <c r="I12" s="47" t="s">
        <v>97</v>
      </c>
      <c r="J12" s="31">
        <v>42584</v>
      </c>
      <c r="K12" s="47" t="s">
        <v>98</v>
      </c>
      <c r="L12" s="13">
        <v>618864.37</v>
      </c>
      <c r="M12" s="8" t="s">
        <v>76</v>
      </c>
      <c r="N12" s="48" t="s">
        <v>76</v>
      </c>
      <c r="O12" s="18" t="s">
        <v>76</v>
      </c>
      <c r="P12" s="18" t="s">
        <v>76</v>
      </c>
      <c r="Q12" s="46" t="s">
        <v>67</v>
      </c>
      <c r="R12" s="18">
        <v>130460.96</v>
      </c>
      <c r="S12" s="18">
        <v>130460.96</v>
      </c>
      <c r="T12" s="18">
        <v>130460.96</v>
      </c>
      <c r="U12" s="18">
        <v>130460.96</v>
      </c>
      <c r="V12" s="47" t="s">
        <v>49</v>
      </c>
      <c r="W12" s="37"/>
    </row>
    <row r="13" spans="1:24" ht="123.75" customHeight="1" x14ac:dyDescent="0.25">
      <c r="A13" s="4" t="s">
        <v>68</v>
      </c>
      <c r="B13" s="19" t="s">
        <v>69</v>
      </c>
      <c r="C13" s="46" t="s">
        <v>70</v>
      </c>
      <c r="D13" s="10" t="s">
        <v>71</v>
      </c>
      <c r="E13" s="18">
        <v>1962262.99</v>
      </c>
      <c r="F13" s="46" t="s">
        <v>76</v>
      </c>
      <c r="G13" s="46" t="s">
        <v>52</v>
      </c>
      <c r="H13" s="16" t="s">
        <v>72</v>
      </c>
      <c r="I13" s="4" t="s">
        <v>73</v>
      </c>
      <c r="J13" s="17" t="s">
        <v>74</v>
      </c>
      <c r="K13" s="46" t="s">
        <v>75</v>
      </c>
      <c r="L13" s="18">
        <v>1817104.55</v>
      </c>
      <c r="M13" s="29" t="s">
        <v>76</v>
      </c>
      <c r="N13" s="29" t="s">
        <v>76</v>
      </c>
      <c r="O13" s="29" t="s">
        <v>76</v>
      </c>
      <c r="P13" s="29" t="s">
        <v>76</v>
      </c>
      <c r="Q13" s="46" t="s">
        <v>67</v>
      </c>
      <c r="R13" s="13">
        <v>897683.24</v>
      </c>
      <c r="S13" s="13">
        <v>268469.59000000003</v>
      </c>
      <c r="T13" s="13">
        <v>315191.39</v>
      </c>
      <c r="U13" s="13">
        <v>897683.24</v>
      </c>
      <c r="V13" s="46" t="s">
        <v>49</v>
      </c>
      <c r="W13" s="21"/>
    </row>
    <row r="14" spans="1:24" s="68" customFormat="1" ht="145.5" customHeight="1" x14ac:dyDescent="0.25">
      <c r="A14" s="4" t="s">
        <v>77</v>
      </c>
      <c r="B14" s="19" t="s">
        <v>78</v>
      </c>
      <c r="C14" s="70" t="s">
        <v>76</v>
      </c>
      <c r="D14" s="10" t="s">
        <v>76</v>
      </c>
      <c r="E14" s="18" t="s">
        <v>79</v>
      </c>
      <c r="F14" s="70" t="s">
        <v>76</v>
      </c>
      <c r="G14" s="70" t="s">
        <v>80</v>
      </c>
      <c r="H14" s="16" t="s">
        <v>81</v>
      </c>
      <c r="I14" s="4" t="s">
        <v>82</v>
      </c>
      <c r="J14" s="17">
        <v>42016</v>
      </c>
      <c r="K14" s="70" t="s">
        <v>83</v>
      </c>
      <c r="L14" s="18">
        <v>348418.45</v>
      </c>
      <c r="M14" s="29" t="s">
        <v>76</v>
      </c>
      <c r="N14" s="29" t="s">
        <v>76</v>
      </c>
      <c r="O14" s="18">
        <v>21376.05</v>
      </c>
      <c r="P14" s="18">
        <f>O14+L14</f>
        <v>369794.5</v>
      </c>
      <c r="Q14" s="70" t="str">
        <f>Q13</f>
        <v>4.4.90.51.00</v>
      </c>
      <c r="R14" s="13">
        <v>0</v>
      </c>
      <c r="S14" s="13">
        <v>0</v>
      </c>
      <c r="T14" s="13">
        <v>0</v>
      </c>
      <c r="U14" s="13">
        <v>243335.41</v>
      </c>
      <c r="V14" s="70" t="s">
        <v>58</v>
      </c>
    </row>
    <row r="15" spans="1:24" s="68" customFormat="1" ht="157.5" customHeight="1" x14ac:dyDescent="0.25">
      <c r="A15" s="4" t="s">
        <v>50</v>
      </c>
      <c r="B15" s="19" t="s">
        <v>51</v>
      </c>
      <c r="C15" s="70" t="s">
        <v>76</v>
      </c>
      <c r="D15" s="10" t="s">
        <v>76</v>
      </c>
      <c r="E15" s="18" t="s">
        <v>76</v>
      </c>
      <c r="F15" s="70" t="s">
        <v>76</v>
      </c>
      <c r="G15" s="70" t="s">
        <v>52</v>
      </c>
      <c r="H15" s="16" t="s">
        <v>53</v>
      </c>
      <c r="I15" s="4" t="s">
        <v>54</v>
      </c>
      <c r="J15" s="17" t="s">
        <v>55</v>
      </c>
      <c r="K15" s="70" t="s">
        <v>56</v>
      </c>
      <c r="L15" s="18">
        <v>376888.76</v>
      </c>
      <c r="M15" s="29" t="s">
        <v>76</v>
      </c>
      <c r="N15" s="29" t="s">
        <v>76</v>
      </c>
      <c r="O15" s="18">
        <v>45789.57</v>
      </c>
      <c r="P15" s="18">
        <f>O15+L15</f>
        <v>422678.33</v>
      </c>
      <c r="Q15" s="70" t="s">
        <v>57</v>
      </c>
      <c r="R15" s="13">
        <v>0</v>
      </c>
      <c r="S15" s="13">
        <v>0</v>
      </c>
      <c r="T15" s="13">
        <v>0</v>
      </c>
      <c r="U15" s="13">
        <v>181344.71</v>
      </c>
      <c r="V15" s="70" t="s">
        <v>58</v>
      </c>
    </row>
    <row r="16" spans="1:24" s="68" customFormat="1" ht="84.75" customHeight="1" x14ac:dyDescent="0.25">
      <c r="A16" s="4" t="s">
        <v>59</v>
      </c>
      <c r="B16" s="19" t="s">
        <v>60</v>
      </c>
      <c r="C16" s="70" t="s">
        <v>150</v>
      </c>
      <c r="D16" s="10" t="s">
        <v>62</v>
      </c>
      <c r="E16" s="18">
        <v>2437500</v>
      </c>
      <c r="F16" s="18">
        <v>132018.75</v>
      </c>
      <c r="G16" s="70" t="s">
        <v>63</v>
      </c>
      <c r="H16" s="16" t="s">
        <v>64</v>
      </c>
      <c r="I16" s="4" t="s">
        <v>65</v>
      </c>
      <c r="J16" s="17">
        <v>41047</v>
      </c>
      <c r="K16" s="70" t="s">
        <v>47</v>
      </c>
      <c r="L16" s="18">
        <v>2410471.17</v>
      </c>
      <c r="M16" s="29" t="s">
        <v>76</v>
      </c>
      <c r="N16" s="29" t="s">
        <v>66</v>
      </c>
      <c r="O16" s="18">
        <v>9153.8700000000008</v>
      </c>
      <c r="P16" s="18">
        <f>O16+L16</f>
        <v>2419625.04</v>
      </c>
      <c r="Q16" s="70" t="s">
        <v>67</v>
      </c>
      <c r="R16" s="13">
        <v>0</v>
      </c>
      <c r="S16" s="13">
        <v>0</v>
      </c>
      <c r="T16" s="13">
        <v>0</v>
      </c>
      <c r="U16" s="13">
        <v>1854983.86</v>
      </c>
      <c r="V16" s="70" t="s">
        <v>58</v>
      </c>
    </row>
    <row r="17" spans="1:22" s="68" customFormat="1" ht="84.75" customHeight="1" x14ac:dyDescent="0.25">
      <c r="A17" s="4" t="s">
        <v>99</v>
      </c>
      <c r="B17" s="19" t="s">
        <v>100</v>
      </c>
      <c r="C17" s="70" t="s">
        <v>76</v>
      </c>
      <c r="D17" s="10" t="s">
        <v>76</v>
      </c>
      <c r="E17" s="18" t="s">
        <v>76</v>
      </c>
      <c r="F17" s="70" t="s">
        <v>76</v>
      </c>
      <c r="G17" s="70" t="s">
        <v>101</v>
      </c>
      <c r="H17" s="16" t="s">
        <v>102</v>
      </c>
      <c r="I17" s="4" t="s">
        <v>103</v>
      </c>
      <c r="J17" s="17">
        <v>41262</v>
      </c>
      <c r="K17" s="70" t="s">
        <v>66</v>
      </c>
      <c r="L17" s="18">
        <v>1201536.3700000001</v>
      </c>
      <c r="M17" s="72" t="s">
        <v>79</v>
      </c>
      <c r="N17" s="29" t="s">
        <v>76</v>
      </c>
      <c r="O17" s="18" t="s">
        <v>76</v>
      </c>
      <c r="P17" s="18" t="s">
        <v>76</v>
      </c>
      <c r="Q17" s="70" t="s">
        <v>104</v>
      </c>
      <c r="R17" s="13">
        <v>0</v>
      </c>
      <c r="S17" s="13">
        <v>0</v>
      </c>
      <c r="T17" s="13">
        <v>0</v>
      </c>
      <c r="U17" s="13">
        <v>1135451.74</v>
      </c>
      <c r="V17" s="70" t="s">
        <v>58</v>
      </c>
    </row>
    <row r="18" spans="1:22" x14ac:dyDescent="0.25">
      <c r="A18" s="117" t="s">
        <v>84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</row>
  </sheetData>
  <mergeCells count="18">
    <mergeCell ref="Q9:T9"/>
    <mergeCell ref="U9:U10"/>
    <mergeCell ref="A18:V18"/>
    <mergeCell ref="A7:E7"/>
    <mergeCell ref="V9:V10"/>
    <mergeCell ref="A8:V8"/>
    <mergeCell ref="A9:A10"/>
    <mergeCell ref="B9:B10"/>
    <mergeCell ref="C9:F9"/>
    <mergeCell ref="G9:H9"/>
    <mergeCell ref="I9:M9"/>
    <mergeCell ref="N9:O9"/>
    <mergeCell ref="P9:P10"/>
    <mergeCell ref="A1:V1"/>
    <mergeCell ref="A2:V2"/>
    <mergeCell ref="A3:V3"/>
    <mergeCell ref="A4:F4"/>
    <mergeCell ref="A5:F5"/>
  </mergeCells>
  <pageMargins left="0.511811024" right="0.511811024" top="0.78740157499999996" bottom="0.78740157499999996" header="0.31496062000000002" footer="0.31496062000000002"/>
  <pageSetup paperSize="9" scale="60" orientation="landscape" r:id="rId1"/>
  <colBreaks count="1" manualBreakCount="1">
    <brk id="1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view="pageBreakPreview" topLeftCell="I10" zoomScaleNormal="100" zoomScaleSheetLayoutView="100" workbookViewId="0">
      <pane ySplit="4" topLeftCell="A25" activePane="bottomLeft" state="frozen"/>
      <selection activeCell="A10" sqref="A10"/>
      <selection pane="bottomLeft" activeCell="I26" sqref="A26:XFD26"/>
    </sheetView>
  </sheetViews>
  <sheetFormatPr defaultRowHeight="15" x14ac:dyDescent="0.25"/>
  <cols>
    <col min="1" max="1" width="17.140625" customWidth="1"/>
    <col min="2" max="2" width="42.85546875" customWidth="1"/>
    <col min="3" max="3" width="14.28515625" customWidth="1"/>
    <col min="4" max="4" width="19.28515625" customWidth="1"/>
    <col min="5" max="5" width="18.5703125" customWidth="1"/>
    <col min="6" max="6" width="17.140625" customWidth="1"/>
    <col min="7" max="7" width="18" bestFit="1" customWidth="1"/>
    <col min="8" max="8" width="18.5703125" customWidth="1"/>
    <col min="9" max="9" width="10.7109375" bestFit="1" customWidth="1"/>
    <col min="10" max="10" width="12" bestFit="1" customWidth="1"/>
    <col min="12" max="12" width="16.140625" bestFit="1" customWidth="1"/>
    <col min="13" max="13" width="13.5703125" customWidth="1"/>
    <col min="15" max="15" width="12.7109375" bestFit="1" customWidth="1"/>
    <col min="16" max="16" width="14.42578125" bestFit="1" customWidth="1"/>
    <col min="17" max="17" width="10.7109375" customWidth="1"/>
    <col min="18" max="18" width="14.42578125" bestFit="1" customWidth="1"/>
    <col min="19" max="19" width="15.5703125" bestFit="1" customWidth="1"/>
    <col min="20" max="20" width="14.42578125" bestFit="1" customWidth="1"/>
    <col min="21" max="21" width="17.5703125" bestFit="1" customWidth="1"/>
    <col min="22" max="22" width="15.42578125" customWidth="1"/>
  </cols>
  <sheetData>
    <row r="1" spans="1:22" ht="111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.75" x14ac:dyDescent="0.25">
      <c r="A2" s="124" t="s">
        <v>153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x14ac:dyDescent="0.25">
      <c r="A3" s="121" t="s">
        <v>154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x14ac:dyDescent="0.2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x14ac:dyDescent="0.25">
      <c r="A6" s="82" t="s">
        <v>2</v>
      </c>
      <c r="B6" s="82"/>
      <c r="C6" s="82"/>
      <c r="D6" s="82"/>
      <c r="E6" s="82"/>
      <c r="F6" s="82"/>
      <c r="G6" s="82"/>
      <c r="H6" s="77" t="s">
        <v>4</v>
      </c>
      <c r="I6" s="82"/>
      <c r="J6" s="82"/>
      <c r="K6" s="82"/>
      <c r="L6" s="82"/>
      <c r="M6" s="82"/>
      <c r="N6" s="77" t="s">
        <v>4</v>
      </c>
      <c r="O6" s="82"/>
      <c r="P6" s="82"/>
      <c r="Q6" s="82"/>
      <c r="R6" s="82"/>
      <c r="S6" s="77"/>
      <c r="T6" s="82"/>
      <c r="U6" s="82"/>
      <c r="V6" s="82"/>
    </row>
    <row r="7" spans="1:22" x14ac:dyDescent="0.25">
      <c r="A7" s="116" t="s">
        <v>3</v>
      </c>
      <c r="B7" s="116"/>
      <c r="C7" s="116"/>
      <c r="D7" s="116"/>
      <c r="E7" s="116"/>
      <c r="F7" s="116"/>
      <c r="G7" s="83" t="s">
        <v>159</v>
      </c>
      <c r="H7" s="83"/>
      <c r="I7" s="83"/>
      <c r="J7" s="83"/>
      <c r="K7" s="1"/>
      <c r="L7" s="126" t="s">
        <v>155</v>
      </c>
      <c r="M7" s="126"/>
      <c r="N7" s="126"/>
      <c r="O7" s="126"/>
      <c r="P7" s="126"/>
      <c r="Q7" s="1"/>
      <c r="R7" s="1"/>
      <c r="S7" s="78"/>
      <c r="T7" s="1"/>
      <c r="U7" s="1"/>
      <c r="V7" s="1"/>
    </row>
    <row r="8" spans="1:22" x14ac:dyDescent="0.25">
      <c r="A8" s="116" t="s">
        <v>5</v>
      </c>
      <c r="B8" s="116"/>
      <c r="C8" s="116"/>
      <c r="D8" s="116"/>
      <c r="E8" s="116"/>
      <c r="F8" s="116"/>
      <c r="G8" s="126" t="s">
        <v>160</v>
      </c>
      <c r="H8" s="126"/>
      <c r="I8" s="126"/>
      <c r="J8" s="126"/>
      <c r="K8" s="1"/>
      <c r="L8" s="126" t="s">
        <v>158</v>
      </c>
      <c r="M8" s="126"/>
      <c r="N8" s="126"/>
      <c r="O8" s="126"/>
      <c r="P8" s="126"/>
      <c r="Q8" s="1"/>
      <c r="R8" s="1"/>
      <c r="S8" s="78"/>
      <c r="T8" s="39"/>
      <c r="U8" s="1"/>
      <c r="V8" s="1"/>
    </row>
    <row r="9" spans="1:22" x14ac:dyDescent="0.25">
      <c r="A9" s="45" t="s">
        <v>8</v>
      </c>
      <c r="B9" s="57"/>
      <c r="C9" s="2"/>
      <c r="D9" s="2"/>
      <c r="E9" s="2"/>
      <c r="F9" s="2"/>
      <c r="G9" s="36"/>
      <c r="H9" s="69" t="s">
        <v>152</v>
      </c>
      <c r="I9" s="36"/>
      <c r="J9" s="36"/>
      <c r="K9" s="2"/>
      <c r="L9" s="2"/>
      <c r="M9" s="36"/>
      <c r="N9" s="71" t="s">
        <v>156</v>
      </c>
      <c r="O9" s="36"/>
      <c r="P9" s="36"/>
      <c r="Q9" s="2"/>
      <c r="R9" s="2"/>
      <c r="S9" s="69"/>
      <c r="T9" s="3"/>
      <c r="U9" s="2"/>
      <c r="V9" s="2"/>
    </row>
    <row r="10" spans="1:22" x14ac:dyDescent="0.25">
      <c r="A10" s="116" t="s">
        <v>105</v>
      </c>
      <c r="B10" s="116"/>
      <c r="C10" s="116"/>
      <c r="D10" s="116"/>
      <c r="E10" s="116"/>
      <c r="F10" s="1"/>
      <c r="G10" s="1"/>
      <c r="H10" s="81" t="s">
        <v>151</v>
      </c>
      <c r="I10" s="1"/>
      <c r="J10" s="1"/>
      <c r="K10" s="1"/>
      <c r="L10" s="1"/>
      <c r="M10" s="1"/>
      <c r="N10" s="81" t="s">
        <v>157</v>
      </c>
      <c r="O10" s="1"/>
      <c r="P10" s="1"/>
      <c r="Q10" s="1"/>
      <c r="R10" s="1"/>
      <c r="S10" s="81"/>
      <c r="T10" s="1"/>
      <c r="U10" s="1"/>
      <c r="V10" s="1"/>
    </row>
    <row r="11" spans="1:22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x14ac:dyDescent="0.25">
      <c r="A12" s="101" t="s">
        <v>15</v>
      </c>
      <c r="B12" s="89" t="s">
        <v>16</v>
      </c>
      <c r="C12" s="102" t="s">
        <v>17</v>
      </c>
      <c r="D12" s="102"/>
      <c r="E12" s="102"/>
      <c r="F12" s="102"/>
      <c r="G12" s="97" t="s">
        <v>18</v>
      </c>
      <c r="H12" s="97"/>
      <c r="I12" s="97" t="s">
        <v>19</v>
      </c>
      <c r="J12" s="97"/>
      <c r="K12" s="97"/>
      <c r="L12" s="97"/>
      <c r="M12" s="97"/>
      <c r="N12" s="97" t="s">
        <v>20</v>
      </c>
      <c r="O12" s="97"/>
      <c r="P12" s="89" t="s">
        <v>21</v>
      </c>
      <c r="Q12" s="97" t="s">
        <v>22</v>
      </c>
      <c r="R12" s="97"/>
      <c r="S12" s="97"/>
      <c r="T12" s="97"/>
      <c r="U12" s="89" t="s">
        <v>23</v>
      </c>
      <c r="V12" s="89" t="s">
        <v>24</v>
      </c>
    </row>
    <row r="13" spans="1:22" ht="60" x14ac:dyDescent="0.25">
      <c r="A13" s="101"/>
      <c r="B13" s="89"/>
      <c r="C13" s="44" t="s">
        <v>25</v>
      </c>
      <c r="D13" s="44" t="s">
        <v>26</v>
      </c>
      <c r="E13" s="40" t="s">
        <v>27</v>
      </c>
      <c r="F13" s="40" t="s">
        <v>28</v>
      </c>
      <c r="G13" s="44" t="s">
        <v>29</v>
      </c>
      <c r="H13" s="40" t="s">
        <v>30</v>
      </c>
      <c r="I13" s="40" t="s">
        <v>25</v>
      </c>
      <c r="J13" s="40" t="s">
        <v>31</v>
      </c>
      <c r="K13" s="40" t="s">
        <v>32</v>
      </c>
      <c r="L13" s="40" t="s">
        <v>33</v>
      </c>
      <c r="M13" s="40" t="s">
        <v>91</v>
      </c>
      <c r="N13" s="40" t="s">
        <v>35</v>
      </c>
      <c r="O13" s="40" t="s">
        <v>36</v>
      </c>
      <c r="P13" s="89"/>
      <c r="Q13" s="40" t="s">
        <v>37</v>
      </c>
      <c r="R13" s="40" t="s">
        <v>38</v>
      </c>
      <c r="S13" s="40" t="s">
        <v>39</v>
      </c>
      <c r="T13" s="40" t="s">
        <v>40</v>
      </c>
      <c r="U13" s="89"/>
      <c r="V13" s="89"/>
    </row>
    <row r="14" spans="1:22" ht="60" x14ac:dyDescent="0.25">
      <c r="A14" s="4" t="s">
        <v>119</v>
      </c>
      <c r="B14" s="19" t="s">
        <v>42</v>
      </c>
      <c r="C14" s="50"/>
      <c r="D14" s="50"/>
      <c r="E14" s="50"/>
      <c r="F14" s="50"/>
      <c r="G14" s="46" t="s">
        <v>44</v>
      </c>
      <c r="H14" s="16" t="s">
        <v>45</v>
      </c>
      <c r="I14" s="50" t="s">
        <v>46</v>
      </c>
      <c r="J14" s="17">
        <v>42383</v>
      </c>
      <c r="K14" s="50" t="s">
        <v>47</v>
      </c>
      <c r="L14" s="18">
        <v>2749806.36</v>
      </c>
      <c r="M14" s="75" t="s">
        <v>79</v>
      </c>
      <c r="N14" s="29"/>
      <c r="O14" s="18"/>
      <c r="P14" s="29"/>
      <c r="Q14" s="46" t="s">
        <v>48</v>
      </c>
      <c r="R14" s="18">
        <v>3190046.9</v>
      </c>
      <c r="S14" s="18">
        <f>121271.11+338929.39</f>
        <v>460200.5</v>
      </c>
      <c r="T14" s="18">
        <v>3190046.9</v>
      </c>
      <c r="U14" s="18">
        <v>3190046.9</v>
      </c>
      <c r="V14" s="4" t="s">
        <v>92</v>
      </c>
    </row>
    <row r="15" spans="1:22" ht="77.25" customHeight="1" x14ac:dyDescent="0.25">
      <c r="A15" s="4" t="s">
        <v>120</v>
      </c>
      <c r="B15" s="19" t="s">
        <v>112</v>
      </c>
      <c r="C15" s="50"/>
      <c r="D15" s="50"/>
      <c r="E15" s="50"/>
      <c r="F15" s="50"/>
      <c r="G15" s="50" t="s">
        <v>109</v>
      </c>
      <c r="H15" s="16" t="s">
        <v>110</v>
      </c>
      <c r="I15" s="50" t="s">
        <v>111</v>
      </c>
      <c r="J15" s="17">
        <v>42585</v>
      </c>
      <c r="K15" s="50" t="s">
        <v>113</v>
      </c>
      <c r="L15" s="13">
        <v>2770210.45</v>
      </c>
      <c r="M15" s="75" t="s">
        <v>43</v>
      </c>
      <c r="N15" s="29"/>
      <c r="O15" s="18"/>
      <c r="P15" s="29"/>
      <c r="Q15" s="50" t="s">
        <v>48</v>
      </c>
      <c r="R15" s="18">
        <f>269772.73+389980.34+398756.54+227416.56</f>
        <v>1285926.1700000002</v>
      </c>
      <c r="S15" s="18">
        <f>269772.73+389980.34+398756.54+227416.56</f>
        <v>1285926.1700000002</v>
      </c>
      <c r="T15" s="18">
        <f>269772.73+389980.34+398756.54+227416.56</f>
        <v>1285926.1700000002</v>
      </c>
      <c r="U15" s="18">
        <f>269772.73+389980.34+398756.54+227416.56</f>
        <v>1285926.1700000002</v>
      </c>
      <c r="V15" s="4" t="s">
        <v>49</v>
      </c>
    </row>
    <row r="16" spans="1:22" ht="120" x14ac:dyDescent="0.25">
      <c r="A16" s="4" t="s">
        <v>118</v>
      </c>
      <c r="B16" s="19" t="s">
        <v>69</v>
      </c>
      <c r="C16" s="50" t="s">
        <v>70</v>
      </c>
      <c r="D16" s="16" t="s">
        <v>71</v>
      </c>
      <c r="E16" s="18">
        <v>1962262.99</v>
      </c>
      <c r="F16" s="50"/>
      <c r="G16" s="50" t="s">
        <v>52</v>
      </c>
      <c r="H16" s="16" t="s">
        <v>72</v>
      </c>
      <c r="I16" s="50" t="s">
        <v>73</v>
      </c>
      <c r="J16" s="17" t="s">
        <v>74</v>
      </c>
      <c r="K16" s="50" t="s">
        <v>98</v>
      </c>
      <c r="L16" s="18">
        <v>1817104.55</v>
      </c>
      <c r="M16" s="17">
        <v>42734</v>
      </c>
      <c r="N16" s="29"/>
      <c r="O16" s="18"/>
      <c r="P16" s="29"/>
      <c r="Q16" s="50" t="s">
        <v>67</v>
      </c>
      <c r="R16" s="13">
        <v>1486611.63</v>
      </c>
      <c r="S16" s="13">
        <f>73543.45+108209.36+161274.56+143748.08+102152.94</f>
        <v>588928.3899999999</v>
      </c>
      <c r="T16" s="14">
        <f>829348.77+74771.01</f>
        <v>904119.78</v>
      </c>
      <c r="U16" s="13">
        <v>1486611.63</v>
      </c>
      <c r="V16" s="4" t="s">
        <v>58</v>
      </c>
    </row>
    <row r="17" spans="1:22" ht="75" x14ac:dyDescent="0.25">
      <c r="A17" s="4" t="s">
        <v>93</v>
      </c>
      <c r="B17" s="19" t="s">
        <v>142</v>
      </c>
      <c r="C17" s="50"/>
      <c r="D17" s="50"/>
      <c r="E17" s="50"/>
      <c r="F17" s="50"/>
      <c r="G17" s="51" t="s">
        <v>95</v>
      </c>
      <c r="H17" s="16" t="s">
        <v>96</v>
      </c>
      <c r="I17" s="51" t="s">
        <v>97</v>
      </c>
      <c r="J17" s="17">
        <v>42586</v>
      </c>
      <c r="K17" s="51" t="s">
        <v>98</v>
      </c>
      <c r="L17" s="18">
        <v>618864.37</v>
      </c>
      <c r="M17" s="75" t="s">
        <v>79</v>
      </c>
      <c r="N17" s="29"/>
      <c r="O17" s="18"/>
      <c r="P17" s="29"/>
      <c r="Q17" s="51" t="s">
        <v>67</v>
      </c>
      <c r="R17" s="18">
        <v>618865.81999999995</v>
      </c>
      <c r="S17" s="18">
        <f>227080.1+200000+61324.76</f>
        <v>488404.86</v>
      </c>
      <c r="T17" s="18">
        <v>618865.81999999995</v>
      </c>
      <c r="U17" s="18">
        <v>618865.81999999995</v>
      </c>
      <c r="V17" s="4" t="s">
        <v>92</v>
      </c>
    </row>
    <row r="18" spans="1:22" ht="75" x14ac:dyDescent="0.25">
      <c r="A18" s="4" t="s">
        <v>114</v>
      </c>
      <c r="B18" s="19" t="s">
        <v>121</v>
      </c>
      <c r="C18" s="50"/>
      <c r="D18" s="50"/>
      <c r="E18" s="50"/>
      <c r="F18" s="50"/>
      <c r="G18" s="51" t="s">
        <v>95</v>
      </c>
      <c r="H18" s="16" t="s">
        <v>96</v>
      </c>
      <c r="I18" s="50" t="s">
        <v>115</v>
      </c>
      <c r="J18" s="17">
        <v>42636</v>
      </c>
      <c r="K18" s="50" t="s">
        <v>116</v>
      </c>
      <c r="L18" s="18">
        <v>93635.47</v>
      </c>
      <c r="M18" s="17">
        <v>42650</v>
      </c>
      <c r="N18" s="29"/>
      <c r="O18" s="18"/>
      <c r="P18" s="29"/>
      <c r="Q18" s="50" t="s">
        <v>117</v>
      </c>
      <c r="R18" s="18">
        <v>93635.47</v>
      </c>
      <c r="S18" s="18">
        <f>65415.89+28219.58</f>
        <v>93635.47</v>
      </c>
      <c r="T18" s="18">
        <v>93635.47</v>
      </c>
      <c r="U18" s="18">
        <v>93635.47</v>
      </c>
      <c r="V18" s="4" t="s">
        <v>92</v>
      </c>
    </row>
    <row r="19" spans="1:22" ht="60" x14ac:dyDescent="0.25">
      <c r="A19" s="4" t="s">
        <v>149</v>
      </c>
      <c r="B19" s="19" t="s">
        <v>134</v>
      </c>
      <c r="C19" s="51"/>
      <c r="D19" s="51"/>
      <c r="E19" s="51"/>
      <c r="F19" s="51"/>
      <c r="G19" s="51" t="s">
        <v>129</v>
      </c>
      <c r="H19" s="16" t="s">
        <v>128</v>
      </c>
      <c r="I19" s="51" t="s">
        <v>132</v>
      </c>
      <c r="J19" s="17">
        <v>42675</v>
      </c>
      <c r="K19" s="51" t="s">
        <v>116</v>
      </c>
      <c r="L19" s="18">
        <v>839000</v>
      </c>
      <c r="M19" s="17">
        <v>42733</v>
      </c>
      <c r="N19" s="29"/>
      <c r="O19" s="18">
        <v>123302.88</v>
      </c>
      <c r="P19" s="29"/>
      <c r="Q19" s="51" t="s">
        <v>117</v>
      </c>
      <c r="R19" s="13">
        <f>301754.75+123302.81+531358.07</f>
        <v>956415.62999999989</v>
      </c>
      <c r="S19" s="13">
        <f>301754.75+123302.81</f>
        <v>425057.56</v>
      </c>
      <c r="T19" s="13">
        <v>425057.56</v>
      </c>
      <c r="U19" s="13">
        <v>425057.56</v>
      </c>
      <c r="V19" s="4" t="s">
        <v>92</v>
      </c>
    </row>
    <row r="20" spans="1:22" ht="60" x14ac:dyDescent="0.25">
      <c r="A20" s="4" t="s">
        <v>114</v>
      </c>
      <c r="B20" s="19" t="s">
        <v>136</v>
      </c>
      <c r="C20" s="51"/>
      <c r="D20" s="51"/>
      <c r="E20" s="51"/>
      <c r="F20" s="51"/>
      <c r="G20" s="51" t="s">
        <v>129</v>
      </c>
      <c r="H20" s="16" t="s">
        <v>128</v>
      </c>
      <c r="I20" s="17" t="s">
        <v>135</v>
      </c>
      <c r="J20" s="17">
        <v>42675</v>
      </c>
      <c r="K20" s="51" t="s">
        <v>116</v>
      </c>
      <c r="L20" s="18">
        <v>300403.43</v>
      </c>
      <c r="M20" s="17">
        <v>42733</v>
      </c>
      <c r="N20" s="29"/>
      <c r="O20" s="18">
        <v>36411.870000000003</v>
      </c>
      <c r="P20" s="29"/>
      <c r="Q20" s="51" t="s">
        <v>48</v>
      </c>
      <c r="R20" s="20">
        <v>336812.13</v>
      </c>
      <c r="S20" s="13">
        <f>101370.63+41403.12+79135.25+79758.93+35144.2</f>
        <v>336812.13</v>
      </c>
      <c r="T20" s="20">
        <v>336812.13</v>
      </c>
      <c r="U20" s="20">
        <v>336812.13</v>
      </c>
      <c r="V20" s="4" t="s">
        <v>92</v>
      </c>
    </row>
    <row r="21" spans="1:22" ht="48.75" customHeight="1" x14ac:dyDescent="0.25">
      <c r="A21" s="4" t="s">
        <v>148</v>
      </c>
      <c r="B21" s="19" t="s">
        <v>122</v>
      </c>
      <c r="C21" s="51"/>
      <c r="D21" s="51"/>
      <c r="E21" s="51"/>
      <c r="F21" s="51"/>
      <c r="G21" s="51" t="s">
        <v>125</v>
      </c>
      <c r="H21" s="16" t="s">
        <v>124</v>
      </c>
      <c r="I21" s="51" t="s">
        <v>123</v>
      </c>
      <c r="J21" s="17">
        <v>42681</v>
      </c>
      <c r="K21" s="51" t="s">
        <v>126</v>
      </c>
      <c r="L21" s="18">
        <v>42000</v>
      </c>
      <c r="M21" s="17">
        <v>42720</v>
      </c>
      <c r="N21" s="29"/>
      <c r="O21" s="18">
        <v>7919.95</v>
      </c>
      <c r="P21" s="29"/>
      <c r="Q21" s="51" t="s">
        <v>48</v>
      </c>
      <c r="R21" s="14">
        <v>49919.95</v>
      </c>
      <c r="S21" s="14">
        <v>49919.95</v>
      </c>
      <c r="T21" s="14">
        <v>49919.95</v>
      </c>
      <c r="U21" s="14">
        <v>49919.95</v>
      </c>
      <c r="V21" s="4" t="s">
        <v>92</v>
      </c>
    </row>
    <row r="22" spans="1:22" ht="60" x14ac:dyDescent="0.25">
      <c r="A22" s="4" t="s">
        <v>147</v>
      </c>
      <c r="B22" s="19" t="s">
        <v>133</v>
      </c>
      <c r="C22" s="51"/>
      <c r="D22" s="51"/>
      <c r="E22" s="51"/>
      <c r="F22" s="51"/>
      <c r="G22" s="51" t="s">
        <v>129</v>
      </c>
      <c r="H22" s="16" t="s">
        <v>128</v>
      </c>
      <c r="I22" s="17" t="s">
        <v>131</v>
      </c>
      <c r="J22" s="17">
        <v>42691</v>
      </c>
      <c r="K22" s="51" t="s">
        <v>126</v>
      </c>
      <c r="L22" s="18">
        <v>18934.59</v>
      </c>
      <c r="M22" s="17">
        <v>42734</v>
      </c>
      <c r="N22" s="29"/>
      <c r="O22" s="18">
        <v>1967.66</v>
      </c>
      <c r="P22" s="29"/>
      <c r="Q22" s="51" t="s">
        <v>48</v>
      </c>
      <c r="R22" s="13">
        <f>18934.59+1967.66</f>
        <v>20902.25</v>
      </c>
      <c r="S22" s="13">
        <f>18934.59+1967.66</f>
        <v>20902.25</v>
      </c>
      <c r="T22" s="13">
        <f>18934.59+1967.66</f>
        <v>20902.25</v>
      </c>
      <c r="U22" s="13">
        <f>18934.59+1967.66</f>
        <v>20902.25</v>
      </c>
      <c r="V22" s="4" t="s">
        <v>92</v>
      </c>
    </row>
    <row r="23" spans="1:22" ht="60" x14ac:dyDescent="0.25">
      <c r="A23" s="4" t="s">
        <v>146</v>
      </c>
      <c r="B23" s="19" t="s">
        <v>138</v>
      </c>
      <c r="C23" s="51"/>
      <c r="D23" s="51"/>
      <c r="E23" s="51"/>
      <c r="F23" s="51"/>
      <c r="G23" s="51" t="s">
        <v>129</v>
      </c>
      <c r="H23" s="16" t="s">
        <v>128</v>
      </c>
      <c r="I23" s="51" t="s">
        <v>137</v>
      </c>
      <c r="J23" s="17">
        <v>42674</v>
      </c>
      <c r="K23" s="51" t="s">
        <v>139</v>
      </c>
      <c r="L23" s="18">
        <v>139143.32999999999</v>
      </c>
      <c r="M23" s="17">
        <v>42734</v>
      </c>
      <c r="N23" s="29"/>
      <c r="O23" s="74"/>
      <c r="P23" s="29"/>
      <c r="Q23" s="51" t="s">
        <v>117</v>
      </c>
      <c r="R23" s="13">
        <v>138069.82999999999</v>
      </c>
      <c r="S23" s="13">
        <f>113614.79+24455.04</f>
        <v>138069.82999999999</v>
      </c>
      <c r="T23" s="13">
        <v>138069.82999999999</v>
      </c>
      <c r="U23" s="13">
        <v>138069.82999999999</v>
      </c>
      <c r="V23" s="4" t="s">
        <v>92</v>
      </c>
    </row>
    <row r="24" spans="1:22" ht="60" x14ac:dyDescent="0.25">
      <c r="A24" s="4" t="s">
        <v>145</v>
      </c>
      <c r="B24" s="19" t="s">
        <v>130</v>
      </c>
      <c r="C24" s="51"/>
      <c r="D24" s="51"/>
      <c r="E24" s="51"/>
      <c r="F24" s="51"/>
      <c r="G24" s="51" t="s">
        <v>129</v>
      </c>
      <c r="H24" s="16" t="s">
        <v>128</v>
      </c>
      <c r="I24" s="51" t="s">
        <v>127</v>
      </c>
      <c r="J24" s="17">
        <v>42674</v>
      </c>
      <c r="K24" s="51" t="s">
        <v>116</v>
      </c>
      <c r="L24" s="18">
        <v>46792.1</v>
      </c>
      <c r="M24" s="17">
        <v>42734</v>
      </c>
      <c r="N24" s="29"/>
      <c r="O24" s="18">
        <v>2401</v>
      </c>
      <c r="P24" s="29"/>
      <c r="Q24" s="51" t="s">
        <v>117</v>
      </c>
      <c r="R24" s="13">
        <v>49193.1</v>
      </c>
      <c r="S24" s="13">
        <f>46792.1+2401</f>
        <v>49193.1</v>
      </c>
      <c r="T24" s="13">
        <v>49193.1</v>
      </c>
      <c r="U24" s="13">
        <v>49193.1</v>
      </c>
      <c r="V24" s="4" t="s">
        <v>92</v>
      </c>
    </row>
    <row r="25" spans="1:22" ht="60" x14ac:dyDescent="0.25">
      <c r="A25" s="4" t="s">
        <v>144</v>
      </c>
      <c r="B25" s="19" t="s">
        <v>141</v>
      </c>
      <c r="C25" s="51"/>
      <c r="D25" s="51"/>
      <c r="E25" s="51"/>
      <c r="F25" s="51"/>
      <c r="G25" s="58" t="s">
        <v>129</v>
      </c>
      <c r="H25" s="16" t="s">
        <v>128</v>
      </c>
      <c r="I25" s="51" t="s">
        <v>140</v>
      </c>
      <c r="J25" s="17">
        <v>42682</v>
      </c>
      <c r="K25" s="51" t="s">
        <v>139</v>
      </c>
      <c r="L25" s="18">
        <v>433000</v>
      </c>
      <c r="M25" s="17">
        <v>42734</v>
      </c>
      <c r="N25" s="29"/>
      <c r="O25" s="74"/>
      <c r="P25" s="29"/>
      <c r="Q25" s="51" t="s">
        <v>117</v>
      </c>
      <c r="R25" s="18">
        <v>423901.65</v>
      </c>
      <c r="S25" s="18">
        <f>66939.63+88952.56+64750.93+93283.06+66417.54+43557.93</f>
        <v>423901.64999999997</v>
      </c>
      <c r="T25" s="18">
        <v>423901.65</v>
      </c>
      <c r="U25" s="18">
        <v>423901.65</v>
      </c>
      <c r="V25" s="4" t="s">
        <v>92</v>
      </c>
    </row>
    <row r="26" spans="1:22" s="132" customFormat="1" ht="60" x14ac:dyDescent="0.25">
      <c r="A26" s="4" t="s">
        <v>163</v>
      </c>
      <c r="B26" s="127" t="s">
        <v>162</v>
      </c>
      <c r="C26" s="4"/>
      <c r="D26" s="4"/>
      <c r="E26" s="4"/>
      <c r="F26" s="4"/>
      <c r="G26" s="4" t="s">
        <v>129</v>
      </c>
      <c r="H26" s="128" t="s">
        <v>128</v>
      </c>
      <c r="I26" s="4" t="s">
        <v>161</v>
      </c>
      <c r="J26" s="129">
        <v>42657</v>
      </c>
      <c r="K26" s="4" t="s">
        <v>98</v>
      </c>
      <c r="L26" s="20">
        <v>106006.07</v>
      </c>
      <c r="M26" s="129"/>
      <c r="N26" s="130"/>
      <c r="O26" s="131"/>
      <c r="P26" s="130"/>
      <c r="Q26" s="4" t="s">
        <v>117</v>
      </c>
      <c r="R26" s="20">
        <f>60020.75+43985.32</f>
        <v>104006.07</v>
      </c>
      <c r="S26" s="20">
        <f>60020.75+43985.32</f>
        <v>104006.07</v>
      </c>
      <c r="T26" s="20">
        <f>60020.75+43985.32</f>
        <v>104006.07</v>
      </c>
      <c r="U26" s="20">
        <f>60020.75+43985.32</f>
        <v>104006.07</v>
      </c>
      <c r="V26" s="4" t="s">
        <v>92</v>
      </c>
    </row>
    <row r="27" spans="1:22" ht="120" x14ac:dyDescent="0.25">
      <c r="A27" s="4" t="s">
        <v>143</v>
      </c>
      <c r="B27" s="19" t="s">
        <v>78</v>
      </c>
      <c r="C27" s="70"/>
      <c r="D27" s="70"/>
      <c r="E27" s="70"/>
      <c r="F27" s="70"/>
      <c r="G27" s="70" t="s">
        <v>80</v>
      </c>
      <c r="H27" s="16" t="s">
        <v>81</v>
      </c>
      <c r="I27" s="70" t="s">
        <v>82</v>
      </c>
      <c r="J27" s="17">
        <v>42016</v>
      </c>
      <c r="K27" s="70" t="s">
        <v>83</v>
      </c>
      <c r="L27" s="18">
        <v>348418.45</v>
      </c>
      <c r="M27" s="75" t="s">
        <v>79</v>
      </c>
      <c r="N27" s="29"/>
      <c r="O27" s="13">
        <v>21376.05</v>
      </c>
      <c r="P27" s="9"/>
      <c r="Q27" s="70" t="str">
        <f>Q25</f>
        <v>4.4.90.51</v>
      </c>
      <c r="R27" s="74" t="s">
        <v>43</v>
      </c>
      <c r="S27" s="74" t="s">
        <v>43</v>
      </c>
      <c r="T27" s="74" t="s">
        <v>43</v>
      </c>
      <c r="U27" s="18">
        <v>243335.41</v>
      </c>
      <c r="V27" s="4" t="s">
        <v>58</v>
      </c>
    </row>
    <row r="28" spans="1:22" ht="120" x14ac:dyDescent="0.25">
      <c r="A28" s="4" t="s">
        <v>50</v>
      </c>
      <c r="B28" s="19" t="s">
        <v>51</v>
      </c>
      <c r="C28" s="70"/>
      <c r="D28" s="70"/>
      <c r="E28" s="70"/>
      <c r="F28" s="70"/>
      <c r="G28" s="70" t="s">
        <v>52</v>
      </c>
      <c r="H28" s="16" t="s">
        <v>53</v>
      </c>
      <c r="I28" s="70" t="s">
        <v>54</v>
      </c>
      <c r="J28" s="17" t="s">
        <v>55</v>
      </c>
      <c r="K28" s="70" t="s">
        <v>56</v>
      </c>
      <c r="L28" s="18">
        <v>376888.76</v>
      </c>
      <c r="M28" s="75" t="s">
        <v>79</v>
      </c>
      <c r="N28" s="29"/>
      <c r="O28" s="13">
        <v>45789.57</v>
      </c>
      <c r="P28" s="9"/>
      <c r="Q28" s="70" t="s">
        <v>57</v>
      </c>
      <c r="R28" s="74" t="s">
        <v>43</v>
      </c>
      <c r="S28" s="74" t="s">
        <v>43</v>
      </c>
      <c r="T28" s="74" t="s">
        <v>43</v>
      </c>
      <c r="U28" s="18">
        <v>181344.71</v>
      </c>
      <c r="V28" s="4" t="s">
        <v>58</v>
      </c>
    </row>
    <row r="29" spans="1:22" ht="60" x14ac:dyDescent="0.25">
      <c r="A29" s="4" t="s">
        <v>59</v>
      </c>
      <c r="B29" s="19" t="s">
        <v>60</v>
      </c>
      <c r="C29" s="70" t="s">
        <v>150</v>
      </c>
      <c r="D29" s="16" t="s">
        <v>62</v>
      </c>
      <c r="E29" s="18">
        <v>2437500</v>
      </c>
      <c r="F29" s="18">
        <v>132018.75</v>
      </c>
      <c r="G29" s="70" t="s">
        <v>63</v>
      </c>
      <c r="H29" s="16" t="s">
        <v>64</v>
      </c>
      <c r="I29" s="70" t="s">
        <v>65</v>
      </c>
      <c r="J29" s="17">
        <v>41047</v>
      </c>
      <c r="K29" s="70" t="s">
        <v>47</v>
      </c>
      <c r="L29" s="18">
        <v>2410471.17</v>
      </c>
      <c r="M29" s="75" t="s">
        <v>79</v>
      </c>
      <c r="N29" s="29" t="s">
        <v>66</v>
      </c>
      <c r="O29" s="13">
        <v>9153.8700000000008</v>
      </c>
      <c r="P29" s="9"/>
      <c r="Q29" s="70" t="s">
        <v>67</v>
      </c>
      <c r="R29" s="74" t="s">
        <v>43</v>
      </c>
      <c r="S29" s="74" t="s">
        <v>43</v>
      </c>
      <c r="T29" s="74" t="s">
        <v>43</v>
      </c>
      <c r="U29" s="18">
        <v>1854983.86</v>
      </c>
      <c r="V29" s="4" t="s">
        <v>58</v>
      </c>
    </row>
    <row r="30" spans="1:22" ht="60" x14ac:dyDescent="0.25">
      <c r="A30" s="4" t="s">
        <v>99</v>
      </c>
      <c r="B30" s="19" t="s">
        <v>100</v>
      </c>
      <c r="C30" s="70"/>
      <c r="D30" s="70"/>
      <c r="E30" s="70"/>
      <c r="F30" s="70"/>
      <c r="G30" s="70" t="s">
        <v>101</v>
      </c>
      <c r="H30" s="16" t="s">
        <v>102</v>
      </c>
      <c r="I30" s="70" t="s">
        <v>103</v>
      </c>
      <c r="J30" s="17">
        <v>41262</v>
      </c>
      <c r="K30" s="70" t="s">
        <v>66</v>
      </c>
      <c r="L30" s="18">
        <v>1201536.3700000001</v>
      </c>
      <c r="M30" s="75" t="s">
        <v>79</v>
      </c>
      <c r="N30" s="29"/>
      <c r="O30" s="74"/>
      <c r="P30" s="74"/>
      <c r="Q30" s="70" t="s">
        <v>104</v>
      </c>
      <c r="R30" s="74" t="s">
        <v>43</v>
      </c>
      <c r="S30" s="74" t="s">
        <v>43</v>
      </c>
      <c r="T30" s="74" t="s">
        <v>43</v>
      </c>
      <c r="U30" s="18">
        <v>1135451.74</v>
      </c>
      <c r="V30" s="4" t="s">
        <v>58</v>
      </c>
    </row>
    <row r="31" spans="1:22" ht="15.75" customHeight="1" x14ac:dyDescent="0.25">
      <c r="A31" s="76" t="s">
        <v>84</v>
      </c>
      <c r="B31" s="60"/>
      <c r="C31" s="61"/>
      <c r="D31" s="61"/>
      <c r="E31" s="61"/>
      <c r="F31" s="61"/>
      <c r="G31" s="61"/>
      <c r="H31" s="62"/>
      <c r="I31" s="61"/>
      <c r="J31" s="63"/>
      <c r="K31" s="61"/>
      <c r="L31" s="64"/>
      <c r="M31" s="63"/>
      <c r="N31" s="66"/>
      <c r="O31" s="64"/>
      <c r="P31" s="66"/>
      <c r="Q31" s="61"/>
      <c r="R31" s="67"/>
      <c r="S31" s="64"/>
      <c r="T31" s="67"/>
      <c r="U31" s="64"/>
      <c r="V31" s="59"/>
    </row>
    <row r="32" spans="1:22" ht="39" customHeight="1" x14ac:dyDescent="0.25">
      <c r="A32" s="59"/>
      <c r="B32" s="60"/>
      <c r="C32" s="61"/>
      <c r="D32" s="61"/>
      <c r="E32" s="61"/>
      <c r="F32" s="61"/>
      <c r="G32" s="61"/>
      <c r="H32" s="62"/>
      <c r="I32" s="61"/>
      <c r="J32" s="63"/>
      <c r="K32" s="61"/>
      <c r="L32" s="64"/>
      <c r="M32" s="65"/>
      <c r="N32" s="66"/>
      <c r="O32" s="66"/>
      <c r="P32" s="66"/>
      <c r="Q32" s="61"/>
      <c r="R32" s="67"/>
      <c r="S32" s="64"/>
      <c r="T32" s="67"/>
      <c r="U32" s="64"/>
      <c r="V32" s="59"/>
    </row>
  </sheetData>
  <mergeCells count="21">
    <mergeCell ref="P12:P13"/>
    <mergeCell ref="Q12:T12"/>
    <mergeCell ref="U12:U13"/>
    <mergeCell ref="V12:V13"/>
    <mergeCell ref="A10:E10"/>
    <mergeCell ref="A11:V11"/>
    <mergeCell ref="A12:A13"/>
    <mergeCell ref="B12:B13"/>
    <mergeCell ref="C12:F12"/>
    <mergeCell ref="G12:H12"/>
    <mergeCell ref="I12:M12"/>
    <mergeCell ref="N12:O12"/>
    <mergeCell ref="A1:V1"/>
    <mergeCell ref="A2:V2"/>
    <mergeCell ref="A3:V3"/>
    <mergeCell ref="A7:F7"/>
    <mergeCell ref="A8:F8"/>
    <mergeCell ref="G7:J7"/>
    <mergeCell ref="G8:J8"/>
    <mergeCell ref="L8:P8"/>
    <mergeCell ref="L7:P7"/>
  </mergeCells>
  <pageMargins left="0.511811024" right="0.511811024" top="0.78740157499999996" bottom="0.78740157499999996" header="0.31496062000000002" footer="0.31496062000000002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1º Trimestre</vt:lpstr>
      <vt:lpstr>2º Trimestre</vt:lpstr>
      <vt:lpstr>3ºTrimestre</vt:lpstr>
      <vt:lpstr>4ºTrimestre</vt:lpstr>
      <vt:lpstr>'3ºTrimestre'!Area_de_impressao</vt:lpstr>
      <vt:lpstr>'4ºTrimestre'!Area_de_impressao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usuario</cp:lastModifiedBy>
  <cp:revision/>
  <cp:lastPrinted>2017-03-03T12:53:28Z</cp:lastPrinted>
  <dcterms:created xsi:type="dcterms:W3CDTF">2016-03-03T11:50:47Z</dcterms:created>
  <dcterms:modified xsi:type="dcterms:W3CDTF">2017-03-06T12:16:04Z</dcterms:modified>
</cp:coreProperties>
</file>